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80" windowHeight="8895" tabRatio="316" activeTab="0"/>
  </bookViews>
  <sheets>
    <sheet name="輸出実績" sheetId="1" r:id="rId1"/>
    <sheet name="輸出月別" sheetId="2" r:id="rId2"/>
    <sheet name="輸入実績" sheetId="3" r:id="rId3"/>
    <sheet name="輸入月別" sheetId="4" r:id="rId4"/>
    <sheet name="Sheet1" sheetId="5" r:id="rId5"/>
  </sheets>
  <definedNames>
    <definedName name="_xlnm.Print_Area" localSheetId="1">'輸出月別'!$I$1:$P$34</definedName>
    <definedName name="_xlnm.Print_Area" localSheetId="0">'輸出実績'!$A$1:$AB$57</definedName>
    <definedName name="_xlnm.Print_Area" localSheetId="3">'輸入月別'!$A$1:$H$37</definedName>
    <definedName name="_xlnm.Print_Area" localSheetId="2">'輸入実績'!$A$1:$AB$60</definedName>
  </definedNames>
  <calcPr fullCalcOnLoad="1"/>
</workbook>
</file>

<file path=xl/sharedStrings.xml><?xml version="1.0" encoding="utf-8"?>
<sst xmlns="http://schemas.openxmlformats.org/spreadsheetml/2006/main" count="1325" uniqueCount="132">
  <si>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</si>
  <si>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</si>
  <si>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</si>
  <si>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</si>
  <si>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</si>
  <si>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</si>
  <si>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</si>
  <si>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</si>
  <si>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</si>
  <si>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</si>
  <si>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</si>
  <si>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　</t>
  </si>
  <si>
    <t>ウェーハ</t>
  </si>
  <si>
    <t>単位</t>
  </si>
  <si>
    <t>単価</t>
  </si>
  <si>
    <t>イギリス</t>
  </si>
  <si>
    <t>フランス</t>
  </si>
  <si>
    <t>イタリア</t>
  </si>
  <si>
    <t>アメリカ</t>
  </si>
  <si>
    <t>合　計</t>
  </si>
  <si>
    <t>累　計</t>
  </si>
  <si>
    <t>インド</t>
  </si>
  <si>
    <t>ドイツ</t>
  </si>
  <si>
    <t>スペイン</t>
  </si>
  <si>
    <t>累計1</t>
  </si>
  <si>
    <t>累計2</t>
  </si>
  <si>
    <t>(3818.00-100)</t>
  </si>
  <si>
    <t>(2804.61-000)</t>
  </si>
  <si>
    <t>純度99.99％以上</t>
  </si>
  <si>
    <t>累計1</t>
  </si>
  <si>
    <t>累計2</t>
  </si>
  <si>
    <t>単価</t>
  </si>
  <si>
    <t>単結晶</t>
  </si>
  <si>
    <t>(2804.61-100)</t>
  </si>
  <si>
    <t>多結晶</t>
  </si>
  <si>
    <t>(2804.61-200)</t>
  </si>
  <si>
    <t>ウエーハ</t>
  </si>
  <si>
    <t>(3818.00-010)</t>
  </si>
  <si>
    <t>マレーシア</t>
  </si>
  <si>
    <t>単価</t>
  </si>
  <si>
    <t>韓　国</t>
  </si>
  <si>
    <t>中　国</t>
  </si>
  <si>
    <t>アメリカ</t>
  </si>
  <si>
    <t>オーストラリア</t>
  </si>
  <si>
    <t>その他</t>
  </si>
  <si>
    <t>合　計</t>
  </si>
  <si>
    <t>累　計</t>
  </si>
  <si>
    <t>韓　国</t>
  </si>
  <si>
    <t>台　湾</t>
  </si>
  <si>
    <t>イギリス</t>
  </si>
  <si>
    <t>フランス</t>
  </si>
  <si>
    <t>イタリア</t>
  </si>
  <si>
    <t>フィンランド</t>
  </si>
  <si>
    <t>アメリカ</t>
  </si>
  <si>
    <t>その他</t>
  </si>
  <si>
    <t>台　湾</t>
  </si>
  <si>
    <t>シンガポール</t>
  </si>
  <si>
    <t>インド</t>
  </si>
  <si>
    <t>ドイツ</t>
  </si>
  <si>
    <t>スペイン</t>
  </si>
  <si>
    <t>合　計</t>
  </si>
  <si>
    <t>累　計</t>
  </si>
  <si>
    <t>ドイツ</t>
  </si>
  <si>
    <t>アメリカ</t>
  </si>
  <si>
    <t>その他</t>
  </si>
  <si>
    <t>3月</t>
  </si>
  <si>
    <t>中　国</t>
  </si>
  <si>
    <t>台　湾</t>
  </si>
  <si>
    <t>その他</t>
  </si>
  <si>
    <t>合 計</t>
  </si>
  <si>
    <t>累 計</t>
  </si>
  <si>
    <t>韓 国</t>
  </si>
  <si>
    <t>台 湾</t>
  </si>
  <si>
    <t>フィンランド</t>
  </si>
  <si>
    <t xml:space="preserve">　上欄ｰ重量：Ｋｇ,　下欄ｰ金額：千円,　単価：円  </t>
  </si>
  <si>
    <t>オーストラリア</t>
  </si>
  <si>
    <t>韓　国</t>
  </si>
  <si>
    <t>数量</t>
  </si>
  <si>
    <t>価額</t>
  </si>
  <si>
    <t>（数量）</t>
  </si>
  <si>
    <t>（価額）</t>
  </si>
  <si>
    <t>2月</t>
  </si>
  <si>
    <t>【2804.61-000  純度99.99%以上】</t>
  </si>
  <si>
    <t>【2804.61-200  多結晶】</t>
  </si>
  <si>
    <t>【2804.61-100  単結晶】</t>
  </si>
  <si>
    <t>単位</t>
  </si>
  <si>
    <t xml:space="preserve">　上欄ｰ重量：Ｋｇ,　下欄ｰ金額：千円,　単価：円  </t>
  </si>
  <si>
    <t>【3818.00-100  ウェーハ】</t>
  </si>
  <si>
    <t>純度99.99％以上</t>
  </si>
  <si>
    <t>【3818.00-010  ウェーハ】</t>
  </si>
  <si>
    <t>　</t>
  </si>
  <si>
    <t>8月</t>
  </si>
  <si>
    <t>単価</t>
  </si>
  <si>
    <t>インドネシア</t>
  </si>
  <si>
    <t>イギリス</t>
  </si>
  <si>
    <t>イギリス</t>
  </si>
  <si>
    <t>台　湾</t>
  </si>
  <si>
    <t>ノルウェー</t>
  </si>
  <si>
    <t>フィンランド</t>
  </si>
  <si>
    <t>香　港</t>
  </si>
  <si>
    <t>韓　国</t>
  </si>
  <si>
    <t>中　国</t>
  </si>
  <si>
    <t>ノルウェー</t>
  </si>
  <si>
    <t>韓　国</t>
  </si>
  <si>
    <t>2015年</t>
  </si>
  <si>
    <t>2016年</t>
  </si>
  <si>
    <t xml:space="preserve">2017年1月度  輸入 </t>
  </si>
  <si>
    <t xml:space="preserve">2017年2月度  輸入 </t>
  </si>
  <si>
    <t xml:space="preserve">2017年7月度  輸入 </t>
  </si>
  <si>
    <t xml:space="preserve">2017年8月度  輸入 </t>
  </si>
  <si>
    <t xml:space="preserve">2017年3月度  輸入 </t>
  </si>
  <si>
    <t xml:space="preserve">2017年4月度  輸入 </t>
  </si>
  <si>
    <t xml:space="preserve">2017年9月度  輸入 </t>
  </si>
  <si>
    <t xml:space="preserve">2017年10月度  輸入 </t>
  </si>
  <si>
    <t xml:space="preserve">2017年5月度  輸入 </t>
  </si>
  <si>
    <t xml:space="preserve">2017年11月度  輸入 </t>
  </si>
  <si>
    <t xml:space="preserve">2017年6月度  輸入 </t>
  </si>
  <si>
    <t xml:space="preserve">2017年12月度  輸入 </t>
  </si>
  <si>
    <t>2017年1月度　輸出</t>
  </si>
  <si>
    <t>2017年7月度　輸出</t>
  </si>
  <si>
    <t>2017年2月度　輸出</t>
  </si>
  <si>
    <t>2017年8月度　輸出</t>
  </si>
  <si>
    <t>2017年3月度　輸出</t>
  </si>
  <si>
    <t>2017年9月度　輸出</t>
  </si>
  <si>
    <t>2017年4月度　輸出</t>
  </si>
  <si>
    <t>2017年10月度　輸出</t>
  </si>
  <si>
    <t>2017年5月度　輸出</t>
  </si>
  <si>
    <t>2017年11月度　輸出</t>
  </si>
  <si>
    <t>2017年6月度　輸出</t>
  </si>
  <si>
    <t>2017年12月度　輸出</t>
  </si>
  <si>
    <t>2017 年通関実績（シリコン輸出）</t>
  </si>
  <si>
    <t>2017年通関実績（シリコン輸入）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</si>
</sst>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);[Red]\(0\)"/>
    <numFmt numFmtId="185" formatCode="#,##0_);[Red]\(#,##0\)"/>
    <numFmt numFmtId="186" formatCode="#,##0_ "/>
    <numFmt numFmtId="187" formatCode="#,##0.0_ "/>
    <numFmt numFmtId="188" formatCode="#,##0.0_);[Red]\(#,##0.0\)"/>
    <numFmt numFmtId="189" formatCode="0.0_ "/>
    <numFmt numFmtId="190" formatCode="#,##0_ ;[Red]\-#,##0\ "/>
    <numFmt numFmtId="191" formatCode="mmm\-yyyy"/>
    <numFmt numFmtId="192" formatCode="0;0;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7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medium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5" fontId="2" fillId="0" borderId="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85" fontId="6" fillId="0" borderId="10" xfId="0" applyNumberFormat="1" applyFont="1" applyBorder="1" applyAlignment="1">
      <alignment/>
    </xf>
    <xf numFmtId="188" fontId="6" fillId="0" borderId="0" xfId="0" applyNumberFormat="1" applyFont="1" applyAlignment="1">
      <alignment/>
    </xf>
    <xf numFmtId="185" fontId="6" fillId="0" borderId="11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185" fontId="6" fillId="0" borderId="13" xfId="0" applyNumberFormat="1" applyFont="1" applyBorder="1" applyAlignment="1">
      <alignment/>
    </xf>
    <xf numFmtId="185" fontId="6" fillId="0" borderId="14" xfId="0" applyNumberFormat="1" applyFont="1" applyBorder="1" applyAlignment="1">
      <alignment/>
    </xf>
    <xf numFmtId="185" fontId="6" fillId="0" borderId="15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17" xfId="0" applyNumberFormat="1" applyFont="1" applyBorder="1" applyAlignment="1">
      <alignment/>
    </xf>
    <xf numFmtId="185" fontId="6" fillId="0" borderId="0" xfId="0" applyNumberFormat="1" applyFont="1" applyAlignment="1">
      <alignment/>
    </xf>
    <xf numFmtId="185" fontId="6" fillId="0" borderId="18" xfId="0" applyNumberFormat="1" applyFont="1" applyBorder="1" applyAlignment="1">
      <alignment/>
    </xf>
    <xf numFmtId="185" fontId="6" fillId="0" borderId="19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86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184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186" fontId="0" fillId="0" borderId="0" xfId="0" applyNumberFormat="1" applyBorder="1" applyAlignment="1">
      <alignment/>
    </xf>
    <xf numFmtId="18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vertical="center"/>
    </xf>
    <xf numFmtId="185" fontId="6" fillId="33" borderId="20" xfId="0" applyNumberFormat="1" applyFont="1" applyFill="1" applyBorder="1" applyAlignment="1">
      <alignment/>
    </xf>
    <xf numFmtId="185" fontId="6" fillId="33" borderId="21" xfId="0" applyNumberFormat="1" applyFont="1" applyFill="1" applyBorder="1" applyAlignment="1">
      <alignment/>
    </xf>
    <xf numFmtId="185" fontId="6" fillId="34" borderId="21" xfId="0" applyNumberFormat="1" applyFont="1" applyFill="1" applyBorder="1" applyAlignment="1">
      <alignment/>
    </xf>
    <xf numFmtId="185" fontId="6" fillId="34" borderId="22" xfId="0" applyNumberFormat="1" applyFont="1" applyFill="1" applyBorder="1" applyAlignment="1">
      <alignment/>
    </xf>
    <xf numFmtId="185" fontId="6" fillId="34" borderId="11" xfId="0" applyNumberFormat="1" applyFont="1" applyFill="1" applyBorder="1" applyAlignment="1">
      <alignment/>
    </xf>
    <xf numFmtId="185" fontId="6" fillId="34" borderId="20" xfId="0" applyNumberFormat="1" applyFont="1" applyFill="1" applyBorder="1" applyAlignment="1">
      <alignment/>
    </xf>
    <xf numFmtId="185" fontId="6" fillId="34" borderId="23" xfId="0" applyNumberFormat="1" applyFont="1" applyFill="1" applyBorder="1" applyAlignment="1">
      <alignment/>
    </xf>
    <xf numFmtId="185" fontId="6" fillId="34" borderId="24" xfId="0" applyNumberFormat="1" applyFont="1" applyFill="1" applyBorder="1" applyAlignment="1">
      <alignment/>
    </xf>
    <xf numFmtId="185" fontId="6" fillId="34" borderId="12" xfId="0" applyNumberFormat="1" applyFont="1" applyFill="1" applyBorder="1" applyAlignment="1">
      <alignment/>
    </xf>
    <xf numFmtId="185" fontId="6" fillId="34" borderId="25" xfId="0" applyNumberFormat="1" applyFont="1" applyFill="1" applyBorder="1" applyAlignment="1">
      <alignment/>
    </xf>
    <xf numFmtId="185" fontId="6" fillId="34" borderId="2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35" borderId="27" xfId="0" applyFont="1" applyFill="1" applyBorder="1" applyAlignment="1">
      <alignment horizontal="center"/>
    </xf>
    <xf numFmtId="188" fontId="6" fillId="35" borderId="11" xfId="0" applyNumberFormat="1" applyFont="1" applyFill="1" applyBorder="1" applyAlignment="1">
      <alignment/>
    </xf>
    <xf numFmtId="185" fontId="6" fillId="35" borderId="10" xfId="0" applyNumberFormat="1" applyFont="1" applyFill="1" applyBorder="1" applyAlignment="1">
      <alignment/>
    </xf>
    <xf numFmtId="188" fontId="6" fillId="35" borderId="10" xfId="0" applyNumberFormat="1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6" fillId="35" borderId="29" xfId="0" applyFont="1" applyFill="1" applyBorder="1" applyAlignment="1">
      <alignment horizontal="center"/>
    </xf>
    <xf numFmtId="188" fontId="6" fillId="35" borderId="22" xfId="0" applyNumberFormat="1" applyFont="1" applyFill="1" applyBorder="1" applyAlignment="1">
      <alignment/>
    </xf>
    <xf numFmtId="188" fontId="6" fillId="35" borderId="23" xfId="0" applyNumberFormat="1" applyFont="1" applyFill="1" applyBorder="1" applyAlignment="1">
      <alignment/>
    </xf>
    <xf numFmtId="185" fontId="6" fillId="33" borderId="22" xfId="0" applyNumberFormat="1" applyFont="1" applyFill="1" applyBorder="1" applyAlignment="1">
      <alignment/>
    </xf>
    <xf numFmtId="185" fontId="6" fillId="33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35" borderId="27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/>
    </xf>
    <xf numFmtId="185" fontId="6" fillId="34" borderId="30" xfId="0" applyNumberFormat="1" applyFont="1" applyFill="1" applyBorder="1" applyAlignment="1">
      <alignment/>
    </xf>
    <xf numFmtId="185" fontId="6" fillId="35" borderId="31" xfId="0" applyNumberFormat="1" applyFont="1" applyFill="1" applyBorder="1" applyAlignment="1">
      <alignment/>
    </xf>
    <xf numFmtId="185" fontId="6" fillId="35" borderId="11" xfId="0" applyNumberFormat="1" applyFont="1" applyFill="1" applyBorder="1" applyAlignment="1">
      <alignment/>
    </xf>
    <xf numFmtId="185" fontId="6" fillId="35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90" fontId="0" fillId="0" borderId="32" xfId="50" applyNumberFormat="1" applyFont="1" applyBorder="1" applyAlignment="1">
      <alignment vertical="center"/>
    </xf>
    <xf numFmtId="189" fontId="0" fillId="0" borderId="32" xfId="0" applyNumberFormat="1" applyBorder="1" applyAlignment="1">
      <alignment vertical="center"/>
    </xf>
    <xf numFmtId="186" fontId="0" fillId="0" borderId="32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86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35" xfId="0" applyFont="1" applyFill="1" applyBorder="1" applyAlignment="1">
      <alignment horizontal="left"/>
    </xf>
    <xf numFmtId="185" fontId="2" fillId="0" borderId="35" xfId="5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8" fontId="2" fillId="0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190" fontId="0" fillId="0" borderId="32" xfId="50" applyNumberFormat="1" applyFont="1" applyFill="1" applyBorder="1" applyAlignment="1">
      <alignment vertical="center"/>
    </xf>
    <xf numFmtId="189" fontId="0" fillId="0" borderId="32" xfId="0" applyNumberFormat="1" applyFill="1" applyBorder="1" applyAlignment="1">
      <alignment vertical="center"/>
    </xf>
    <xf numFmtId="186" fontId="0" fillId="0" borderId="32" xfId="0" applyNumberFormat="1" applyFill="1" applyBorder="1" applyAlignment="1">
      <alignment vertical="center"/>
    </xf>
    <xf numFmtId="186" fontId="0" fillId="0" borderId="22" xfId="0" applyNumberFormat="1" applyFill="1" applyBorder="1" applyAlignment="1">
      <alignment vertical="center"/>
    </xf>
    <xf numFmtId="190" fontId="0" fillId="0" borderId="36" xfId="5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186" fontId="0" fillId="0" borderId="39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90" fontId="0" fillId="0" borderId="17" xfId="5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6" fillId="36" borderId="43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186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186" fontId="0" fillId="0" borderId="38" xfId="0" applyNumberFormat="1" applyBorder="1" applyAlignment="1">
      <alignment vertical="center"/>
    </xf>
    <xf numFmtId="186" fontId="0" fillId="0" borderId="22" xfId="0" applyNumberFormat="1" applyBorder="1" applyAlignment="1">
      <alignment vertical="center"/>
    </xf>
    <xf numFmtId="189" fontId="0" fillId="0" borderId="22" xfId="0" applyNumberFormat="1" applyBorder="1" applyAlignment="1">
      <alignment vertical="center"/>
    </xf>
    <xf numFmtId="190" fontId="0" fillId="0" borderId="22" xfId="50" applyNumberFormat="1" applyFont="1" applyBorder="1" applyAlignment="1">
      <alignment vertical="center"/>
    </xf>
    <xf numFmtId="190" fontId="0" fillId="0" borderId="36" xfId="50" applyNumberFormat="1" applyFont="1" applyBorder="1" applyAlignment="1">
      <alignment vertical="center"/>
    </xf>
    <xf numFmtId="186" fontId="0" fillId="0" borderId="39" xfId="0" applyNumberFormat="1" applyBorder="1" applyAlignment="1">
      <alignment vertical="center"/>
    </xf>
    <xf numFmtId="190" fontId="0" fillId="0" borderId="17" xfId="5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38" borderId="52" xfId="0" applyFont="1" applyFill="1" applyBorder="1" applyAlignment="1">
      <alignment horizontal="center" vertical="center"/>
    </xf>
    <xf numFmtId="186" fontId="0" fillId="0" borderId="11" xfId="0" applyNumberFormat="1" applyBorder="1" applyAlignment="1">
      <alignment vertical="center"/>
    </xf>
    <xf numFmtId="186" fontId="0" fillId="0" borderId="46" xfId="0" applyNumberForma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36" borderId="47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49" applyFont="1" applyBorder="1" applyAlignment="1">
      <alignment horizontal="center"/>
    </xf>
    <xf numFmtId="38" fontId="0" fillId="0" borderId="0" xfId="49" applyFont="1" applyBorder="1" applyAlignment="1">
      <alignment/>
    </xf>
    <xf numFmtId="0" fontId="0" fillId="36" borderId="53" xfId="0" applyFill="1" applyBorder="1" applyAlignment="1">
      <alignment horizontal="center"/>
    </xf>
    <xf numFmtId="0" fontId="0" fillId="0" borderId="0" xfId="0" applyAlignment="1">
      <alignment horizontal="center"/>
    </xf>
    <xf numFmtId="185" fontId="6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 shrinkToFit="1"/>
    </xf>
    <xf numFmtId="0" fontId="0" fillId="0" borderId="0" xfId="0" applyFont="1" applyFill="1" applyBorder="1" applyAlignment="1">
      <alignment vertical="center"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15" fillId="0" borderId="0" xfId="0" applyFont="1" applyBorder="1" applyAlignment="1">
      <alignment vertical="center"/>
    </xf>
    <xf numFmtId="185" fontId="6" fillId="34" borderId="54" xfId="0" applyNumberFormat="1" applyFont="1" applyFill="1" applyBorder="1" applyAlignment="1">
      <alignment/>
    </xf>
    <xf numFmtId="185" fontId="6" fillId="0" borderId="55" xfId="0" applyNumberFormat="1" applyFont="1" applyBorder="1" applyAlignment="1">
      <alignment/>
    </xf>
    <xf numFmtId="185" fontId="6" fillId="34" borderId="56" xfId="0" applyNumberFormat="1" applyFont="1" applyFill="1" applyBorder="1" applyAlignment="1">
      <alignment/>
    </xf>
    <xf numFmtId="185" fontId="6" fillId="0" borderId="57" xfId="0" applyNumberFormat="1" applyFont="1" applyBorder="1" applyAlignment="1">
      <alignment/>
    </xf>
    <xf numFmtId="185" fontId="6" fillId="34" borderId="58" xfId="0" applyNumberFormat="1" applyFont="1" applyFill="1" applyBorder="1" applyAlignment="1">
      <alignment/>
    </xf>
    <xf numFmtId="185" fontId="6" fillId="0" borderId="59" xfId="0" applyNumberFormat="1" applyFont="1" applyBorder="1" applyAlignment="1">
      <alignment/>
    </xf>
    <xf numFmtId="185" fontId="6" fillId="34" borderId="60" xfId="0" applyNumberFormat="1" applyFont="1" applyFill="1" applyBorder="1" applyAlignment="1">
      <alignment/>
    </xf>
    <xf numFmtId="185" fontId="6" fillId="34" borderId="61" xfId="0" applyNumberFormat="1" applyFont="1" applyFill="1" applyBorder="1" applyAlignment="1">
      <alignment/>
    </xf>
    <xf numFmtId="185" fontId="6" fillId="34" borderId="34" xfId="0" applyNumberFormat="1" applyFont="1" applyFill="1" applyBorder="1" applyAlignment="1">
      <alignment/>
    </xf>
    <xf numFmtId="185" fontId="6" fillId="33" borderId="54" xfId="0" applyNumberFormat="1" applyFont="1" applyFill="1" applyBorder="1" applyAlignment="1">
      <alignment/>
    </xf>
    <xf numFmtId="185" fontId="6" fillId="33" borderId="58" xfId="0" applyNumberFormat="1" applyFont="1" applyFill="1" applyBorder="1" applyAlignment="1">
      <alignment/>
    </xf>
    <xf numFmtId="185" fontId="6" fillId="33" borderId="60" xfId="0" applyNumberFormat="1" applyFont="1" applyFill="1" applyBorder="1" applyAlignment="1">
      <alignment/>
    </xf>
    <xf numFmtId="185" fontId="6" fillId="0" borderId="62" xfId="0" applyNumberFormat="1" applyFont="1" applyBorder="1" applyAlignment="1">
      <alignment/>
    </xf>
    <xf numFmtId="185" fontId="6" fillId="0" borderId="34" xfId="0" applyNumberFormat="1" applyFont="1" applyBorder="1" applyAlignment="1">
      <alignment/>
    </xf>
    <xf numFmtId="185" fontId="6" fillId="35" borderId="47" xfId="0" applyNumberFormat="1" applyFont="1" applyFill="1" applyBorder="1" applyAlignment="1">
      <alignment/>
    </xf>
    <xf numFmtId="185" fontId="6" fillId="34" borderId="62" xfId="0" applyNumberFormat="1" applyFont="1" applyFill="1" applyBorder="1" applyAlignment="1">
      <alignment/>
    </xf>
    <xf numFmtId="186" fontId="0" fillId="39" borderId="32" xfId="0" applyNumberFormat="1" applyFill="1" applyBorder="1" applyAlignment="1">
      <alignment vertical="center"/>
    </xf>
    <xf numFmtId="185" fontId="6" fillId="39" borderId="13" xfId="0" applyNumberFormat="1" applyFont="1" applyFill="1" applyBorder="1" applyAlignment="1">
      <alignment/>
    </xf>
    <xf numFmtId="185" fontId="6" fillId="39" borderId="15" xfId="0" applyNumberFormat="1" applyFont="1" applyFill="1" applyBorder="1" applyAlignment="1">
      <alignment/>
    </xf>
    <xf numFmtId="185" fontId="6" fillId="39" borderId="10" xfId="0" applyNumberFormat="1" applyFont="1" applyFill="1" applyBorder="1" applyAlignment="1">
      <alignment/>
    </xf>
    <xf numFmtId="185" fontId="6" fillId="39" borderId="62" xfId="0" applyNumberFormat="1" applyFont="1" applyFill="1" applyBorder="1" applyAlignment="1">
      <alignment/>
    </xf>
    <xf numFmtId="185" fontId="6" fillId="2" borderId="11" xfId="0" applyNumberFormat="1" applyFont="1" applyFill="1" applyBorder="1" applyAlignment="1">
      <alignment/>
    </xf>
    <xf numFmtId="185" fontId="6" fillId="2" borderId="20" xfId="0" applyNumberFormat="1" applyFont="1" applyFill="1" applyBorder="1" applyAlignment="1">
      <alignment/>
    </xf>
    <xf numFmtId="185" fontId="6" fillId="2" borderId="21" xfId="0" applyNumberFormat="1" applyFont="1" applyFill="1" applyBorder="1" applyAlignment="1">
      <alignment/>
    </xf>
    <xf numFmtId="190" fontId="0" fillId="0" borderId="17" xfId="5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/>
    </xf>
    <xf numFmtId="185" fontId="6" fillId="2" borderId="63" xfId="0" applyNumberFormat="1" applyFont="1" applyFill="1" applyBorder="1" applyAlignment="1">
      <alignment/>
    </xf>
    <xf numFmtId="186" fontId="0" fillId="0" borderId="36" xfId="0" applyNumberFormat="1" applyFill="1" applyBorder="1" applyAlignment="1">
      <alignment vertical="center"/>
    </xf>
    <xf numFmtId="185" fontId="6" fillId="2" borderId="30" xfId="0" applyNumberFormat="1" applyFont="1" applyFill="1" applyBorder="1" applyAlignment="1">
      <alignment/>
    </xf>
    <xf numFmtId="185" fontId="6" fillId="2" borderId="26" xfId="0" applyNumberFormat="1" applyFont="1" applyFill="1" applyBorder="1" applyAlignment="1">
      <alignment/>
    </xf>
    <xf numFmtId="185" fontId="6" fillId="2" borderId="23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185" fontId="6" fillId="0" borderId="19" xfId="0" applyNumberFormat="1" applyFont="1" applyFill="1" applyBorder="1" applyAlignment="1">
      <alignment/>
    </xf>
    <xf numFmtId="185" fontId="6" fillId="0" borderId="11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6" fontId="0" fillId="0" borderId="32" xfId="0" applyNumberFormat="1" applyFont="1" applyFill="1" applyBorder="1" applyAlignment="1">
      <alignment vertical="center"/>
    </xf>
    <xf numFmtId="186" fontId="0" fillId="39" borderId="22" xfId="0" applyNumberFormat="1" applyFill="1" applyBorder="1" applyAlignment="1">
      <alignment vertical="center"/>
    </xf>
    <xf numFmtId="185" fontId="6" fillId="2" borderId="22" xfId="0" applyNumberFormat="1" applyFont="1" applyFill="1" applyBorder="1" applyAlignment="1">
      <alignment/>
    </xf>
    <xf numFmtId="186" fontId="0" fillId="40" borderId="32" xfId="0" applyNumberFormat="1" applyFill="1" applyBorder="1" applyAlignment="1">
      <alignment vertical="center"/>
    </xf>
    <xf numFmtId="185" fontId="6" fillId="40" borderId="13" xfId="0" applyNumberFormat="1" applyFont="1" applyFill="1" applyBorder="1" applyAlignment="1">
      <alignment/>
    </xf>
    <xf numFmtId="185" fontId="6" fillId="40" borderId="10" xfId="0" applyNumberFormat="1" applyFont="1" applyFill="1" applyBorder="1" applyAlignment="1">
      <alignment/>
    </xf>
    <xf numFmtId="0" fontId="14" fillId="39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8" fontId="6" fillId="35" borderId="67" xfId="0" applyNumberFormat="1" applyFont="1" applyFill="1" applyBorder="1" applyAlignment="1">
      <alignment/>
    </xf>
    <xf numFmtId="188" fontId="6" fillId="35" borderId="41" xfId="0" applyNumberFormat="1" applyFont="1" applyFill="1" applyBorder="1" applyAlignment="1">
      <alignment/>
    </xf>
    <xf numFmtId="185" fontId="6" fillId="0" borderId="67" xfId="0" applyNumberFormat="1" applyFont="1" applyBorder="1" applyAlignment="1">
      <alignment/>
    </xf>
    <xf numFmtId="185" fontId="6" fillId="0" borderId="41" xfId="0" applyNumberFormat="1" applyFont="1" applyBorder="1" applyAlignment="1">
      <alignment/>
    </xf>
    <xf numFmtId="188" fontId="6" fillId="35" borderId="68" xfId="0" applyNumberFormat="1" applyFont="1" applyFill="1" applyBorder="1" applyAlignment="1">
      <alignment/>
    </xf>
    <xf numFmtId="188" fontId="6" fillId="35" borderId="69" xfId="0" applyNumberFormat="1" applyFont="1" applyFill="1" applyBorder="1" applyAlignment="1">
      <alignment/>
    </xf>
    <xf numFmtId="188" fontId="6" fillId="35" borderId="70" xfId="0" applyNumberFormat="1" applyFont="1" applyFill="1" applyBorder="1" applyAlignment="1">
      <alignment/>
    </xf>
    <xf numFmtId="188" fontId="6" fillId="35" borderId="71" xfId="0" applyNumberFormat="1" applyFont="1" applyFill="1" applyBorder="1" applyAlignment="1">
      <alignment/>
    </xf>
    <xf numFmtId="188" fontId="6" fillId="35" borderId="72" xfId="0" applyNumberFormat="1" applyFont="1" applyFill="1" applyBorder="1" applyAlignment="1">
      <alignment/>
    </xf>
    <xf numFmtId="188" fontId="6" fillId="35" borderId="42" xfId="0" applyNumberFormat="1" applyFont="1" applyFill="1" applyBorder="1" applyAlignment="1">
      <alignment/>
    </xf>
    <xf numFmtId="185" fontId="6" fillId="35" borderId="68" xfId="0" applyNumberFormat="1" applyFont="1" applyFill="1" applyBorder="1" applyAlignment="1">
      <alignment/>
    </xf>
    <xf numFmtId="185" fontId="6" fillId="35" borderId="69" xfId="0" applyNumberFormat="1" applyFont="1" applyFill="1" applyBorder="1" applyAlignment="1">
      <alignment/>
    </xf>
    <xf numFmtId="185" fontId="6" fillId="35" borderId="67" xfId="0" applyNumberFormat="1" applyFont="1" applyFill="1" applyBorder="1" applyAlignment="1">
      <alignment/>
    </xf>
    <xf numFmtId="185" fontId="6" fillId="35" borderId="41" xfId="0" applyNumberFormat="1" applyFont="1" applyFill="1" applyBorder="1" applyAlignment="1">
      <alignment/>
    </xf>
    <xf numFmtId="185" fontId="6" fillId="35" borderId="70" xfId="0" applyNumberFormat="1" applyFont="1" applyFill="1" applyBorder="1" applyAlignment="1">
      <alignment/>
    </xf>
    <xf numFmtId="185" fontId="6" fillId="35" borderId="71" xfId="0" applyNumberFormat="1" applyFont="1" applyFill="1" applyBorder="1" applyAlignment="1">
      <alignment/>
    </xf>
    <xf numFmtId="185" fontId="6" fillId="35" borderId="72" xfId="0" applyNumberFormat="1" applyFont="1" applyFill="1" applyBorder="1" applyAlignment="1">
      <alignment/>
    </xf>
    <xf numFmtId="185" fontId="6" fillId="35" borderId="42" xfId="0" applyNumberFormat="1" applyFont="1" applyFill="1" applyBorder="1" applyAlignment="1">
      <alignment/>
    </xf>
    <xf numFmtId="55" fontId="0" fillId="36" borderId="53" xfId="0" applyNumberFormat="1" applyFill="1" applyBorder="1" applyAlignment="1">
      <alignment horizontal="center"/>
    </xf>
    <xf numFmtId="55" fontId="0" fillId="36" borderId="60" xfId="0" applyNumberFormat="1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73" xfId="0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6" borderId="60" xfId="0" applyFont="1" applyFill="1" applyBorder="1" applyAlignment="1">
      <alignment horizontal="center"/>
    </xf>
    <xf numFmtId="185" fontId="6" fillId="0" borderId="74" xfId="0" applyNumberFormat="1" applyFont="1" applyBorder="1" applyAlignment="1">
      <alignment/>
    </xf>
    <xf numFmtId="185" fontId="6" fillId="0" borderId="75" xfId="0" applyNumberFormat="1" applyFont="1" applyBorder="1" applyAlignment="1">
      <alignment/>
    </xf>
    <xf numFmtId="0" fontId="2" fillId="38" borderId="76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77" xfId="0" applyFont="1" applyFill="1" applyBorder="1" applyAlignment="1">
      <alignment horizontal="center" vertical="center"/>
    </xf>
    <xf numFmtId="0" fontId="8" fillId="38" borderId="76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85" fontId="6" fillId="35" borderId="78" xfId="0" applyNumberFormat="1" applyFont="1" applyFill="1" applyBorder="1" applyAlignment="1">
      <alignment/>
    </xf>
    <xf numFmtId="185" fontId="6" fillId="35" borderId="79" xfId="0" applyNumberFormat="1" applyFont="1" applyFill="1" applyBorder="1" applyAlignment="1">
      <alignment/>
    </xf>
    <xf numFmtId="185" fontId="6" fillId="0" borderId="80" xfId="0" applyNumberFormat="1" applyFont="1" applyBorder="1" applyAlignment="1">
      <alignment/>
    </xf>
    <xf numFmtId="185" fontId="6" fillId="0" borderId="81" xfId="0" applyNumberFormat="1" applyFont="1" applyBorder="1" applyAlignment="1">
      <alignment/>
    </xf>
    <xf numFmtId="185" fontId="6" fillId="35" borderId="82" xfId="0" applyNumberFormat="1" applyFont="1" applyFill="1" applyBorder="1" applyAlignment="1">
      <alignment/>
    </xf>
    <xf numFmtId="185" fontId="6" fillId="35" borderId="83" xfId="0" applyNumberFormat="1" applyFont="1" applyFill="1" applyBorder="1" applyAlignment="1">
      <alignment/>
    </xf>
    <xf numFmtId="0" fontId="0" fillId="36" borderId="23" xfId="0" applyFill="1" applyBorder="1" applyAlignment="1">
      <alignment horizontal="center"/>
    </xf>
    <xf numFmtId="55" fontId="0" fillId="36" borderId="23" xfId="0" applyNumberForma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66" xfId="0" applyFill="1" applyBorder="1" applyAlignment="1">
      <alignment/>
    </xf>
    <xf numFmtId="0" fontId="6" fillId="38" borderId="7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3" width="9.875" style="0" customWidth="1"/>
    <col min="4" max="4" width="9.75390625" style="0" bestFit="1" customWidth="1"/>
    <col min="5" max="5" width="6.00390625" style="0" customWidth="1"/>
    <col min="6" max="6" width="9.75390625" style="0" bestFit="1" customWidth="1"/>
    <col min="7" max="7" width="5.25390625" style="0" customWidth="1"/>
    <col min="8" max="8" width="9.75390625" style="0" bestFit="1" customWidth="1"/>
    <col min="9" max="9" width="5.75390625" style="0" customWidth="1"/>
    <col min="10" max="10" width="9.75390625" style="0" bestFit="1" customWidth="1"/>
    <col min="11" max="11" width="5.25390625" style="0" customWidth="1"/>
    <col min="12" max="12" width="9.375" style="0" customWidth="1"/>
    <col min="13" max="13" width="5.25390625" style="0" customWidth="1"/>
    <col min="14" max="14" width="9.875" style="0" bestFit="1" customWidth="1"/>
    <col min="15" max="15" width="5.25390625" style="0" customWidth="1"/>
    <col min="16" max="16" width="9.625" style="0" bestFit="1" customWidth="1"/>
    <col min="17" max="17" width="6.00390625" style="48" customWidth="1"/>
    <col min="18" max="18" width="10.625" style="0" bestFit="1" customWidth="1"/>
    <col min="19" max="19" width="5.25390625" style="48" customWidth="1"/>
    <col min="20" max="20" width="10.625" style="0" bestFit="1" customWidth="1"/>
    <col min="21" max="21" width="5.25390625" style="48" customWidth="1"/>
    <col min="22" max="22" width="10.00390625" style="0" customWidth="1"/>
    <col min="23" max="23" width="5.25390625" style="48" customWidth="1"/>
    <col min="24" max="24" width="9.875" style="0" customWidth="1"/>
    <col min="25" max="25" width="5.25390625" style="48" customWidth="1"/>
    <col min="26" max="26" width="9.875" style="0" customWidth="1"/>
    <col min="27" max="27" width="5.25390625" style="48" customWidth="1"/>
    <col min="28" max="28" width="10.25390625" style="0" customWidth="1"/>
    <col min="30" max="30" width="14.75390625" style="0" customWidth="1"/>
    <col min="31" max="31" width="10.375" style="0" customWidth="1"/>
    <col min="32" max="32" width="5.625" style="0" customWidth="1"/>
    <col min="33" max="33" width="11.50390625" style="0" customWidth="1"/>
    <col min="36" max="36" width="8.375" style="0" customWidth="1"/>
    <col min="39" max="39" width="5.625" style="0" customWidth="1"/>
    <col min="40" max="40" width="11.50390625" style="0" customWidth="1"/>
    <col min="41" max="41" width="5.625" style="0" customWidth="1"/>
    <col min="42" max="42" width="11.50390625" style="0" customWidth="1"/>
    <col min="45" max="45" width="8.375" style="0" customWidth="1"/>
    <col min="48" max="48" width="5.625" style="0" customWidth="1"/>
    <col min="49" max="49" width="11.50390625" style="0" customWidth="1"/>
    <col min="52" max="52" width="8.375" style="0" customWidth="1"/>
  </cols>
  <sheetData>
    <row r="1" spans="1:54" ht="33" customHeight="1">
      <c r="A1" s="155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26"/>
      <c r="M1" s="1"/>
      <c r="N1" s="1"/>
      <c r="O1" s="1"/>
      <c r="P1" s="1"/>
      <c r="Q1" s="46"/>
      <c r="R1" s="1"/>
      <c r="S1" s="46"/>
      <c r="T1" s="1"/>
      <c r="U1" s="46"/>
      <c r="V1" s="143"/>
      <c r="W1" s="2"/>
      <c r="X1" s="95"/>
      <c r="Y1" s="95"/>
      <c r="Z1" s="95"/>
      <c r="AA1" s="95"/>
      <c r="AB1" s="1"/>
      <c r="AD1" s="19"/>
      <c r="AE1" s="19"/>
      <c r="AF1" s="20"/>
      <c r="AG1" s="18"/>
      <c r="AH1" s="18"/>
      <c r="AI1" s="18"/>
      <c r="AJ1" s="18"/>
      <c r="AK1" s="18"/>
      <c r="AL1" s="18"/>
      <c r="AM1" s="20"/>
      <c r="AN1" s="18"/>
      <c r="AO1" s="20"/>
      <c r="AP1" s="18"/>
      <c r="AQ1" s="18"/>
      <c r="AR1" s="18"/>
      <c r="AS1" s="18"/>
      <c r="AT1" s="18"/>
      <c r="AU1" s="18"/>
      <c r="AV1" s="20"/>
      <c r="AW1" s="18"/>
      <c r="AX1" s="18"/>
      <c r="AY1" s="18"/>
      <c r="AZ1" s="18"/>
      <c r="BA1" s="18"/>
      <c r="BB1" s="18"/>
    </row>
    <row r="2" spans="1:54" ht="20.25" customHeight="1" thickBot="1">
      <c r="A2" s="65" t="s">
        <v>82</v>
      </c>
      <c r="B2" s="1"/>
      <c r="C2" s="1"/>
      <c r="D2" s="199"/>
      <c r="E2" s="199"/>
      <c r="F2" s="199"/>
      <c r="G2" s="199"/>
      <c r="H2" s="199"/>
      <c r="I2" s="199"/>
      <c r="J2" s="199"/>
      <c r="K2" s="1"/>
      <c r="L2" s="1"/>
      <c r="M2" s="1"/>
      <c r="N2" s="1"/>
      <c r="O2" s="1"/>
      <c r="P2" s="1"/>
      <c r="Q2" s="46"/>
      <c r="R2" s="1"/>
      <c r="S2" s="46"/>
      <c r="T2" s="1"/>
      <c r="U2" s="46"/>
      <c r="V2" s="96" t="s">
        <v>13</v>
      </c>
      <c r="W2" s="2" t="s">
        <v>74</v>
      </c>
      <c r="X2" s="1"/>
      <c r="Y2" s="1"/>
      <c r="Z2" s="1"/>
      <c r="AA2" s="1"/>
      <c r="AB2" s="1"/>
      <c r="AC2" s="62"/>
      <c r="AD2" s="1"/>
      <c r="AE2" s="46"/>
      <c r="AF2" s="1"/>
      <c r="AG2" s="21"/>
      <c r="AH2" s="22"/>
      <c r="AI2" s="22"/>
      <c r="AJ2" s="22"/>
      <c r="AK2" s="5"/>
      <c r="AL2" s="5"/>
      <c r="AM2" s="20"/>
      <c r="AN2" s="21"/>
      <c r="AO2" s="20"/>
      <c r="AP2" s="21"/>
      <c r="AQ2" s="22"/>
      <c r="AR2" s="22"/>
      <c r="AS2" s="22"/>
      <c r="AT2" s="5"/>
      <c r="AU2" s="5"/>
      <c r="AV2" s="20"/>
      <c r="AW2" s="21"/>
      <c r="AX2" s="22"/>
      <c r="AY2" s="22"/>
      <c r="AZ2" s="22"/>
      <c r="BA2" s="5"/>
      <c r="BB2" s="5"/>
    </row>
    <row r="3" spans="1:54" ht="15" customHeight="1">
      <c r="A3" s="200"/>
      <c r="B3" s="146" t="s">
        <v>104</v>
      </c>
      <c r="C3" s="146" t="s">
        <v>105</v>
      </c>
      <c r="D3" s="223">
        <v>42736</v>
      </c>
      <c r="E3" s="224"/>
      <c r="F3" s="225" t="s">
        <v>81</v>
      </c>
      <c r="G3" s="226"/>
      <c r="H3" s="225" t="s">
        <v>65</v>
      </c>
      <c r="I3" s="226"/>
      <c r="J3" s="225" t="s">
        <v>1</v>
      </c>
      <c r="K3" s="226"/>
      <c r="L3" s="225" t="s">
        <v>2</v>
      </c>
      <c r="M3" s="226"/>
      <c r="N3" s="225" t="s">
        <v>3</v>
      </c>
      <c r="O3" s="226"/>
      <c r="P3" s="225" t="s">
        <v>4</v>
      </c>
      <c r="Q3" s="226"/>
      <c r="R3" s="228" t="s">
        <v>91</v>
      </c>
      <c r="S3" s="229"/>
      <c r="T3" s="225" t="s">
        <v>6</v>
      </c>
      <c r="U3" s="226"/>
      <c r="V3" s="225" t="s">
        <v>7</v>
      </c>
      <c r="W3" s="226"/>
      <c r="X3" s="225" t="s">
        <v>8</v>
      </c>
      <c r="Y3" s="226"/>
      <c r="Z3" s="225" t="s">
        <v>9</v>
      </c>
      <c r="AA3" s="227"/>
      <c r="AB3" s="53" t="s">
        <v>10</v>
      </c>
      <c r="AD3" s="1"/>
      <c r="AE3" s="1"/>
      <c r="AF3" s="1"/>
      <c r="AG3" s="21"/>
      <c r="AH3" s="34"/>
      <c r="AI3" s="34"/>
      <c r="AJ3" s="34"/>
      <c r="AK3" s="23"/>
      <c r="AL3" s="23"/>
      <c r="AM3" s="20"/>
      <c r="AN3" s="21"/>
      <c r="AO3" s="20"/>
      <c r="AP3" s="21"/>
      <c r="AQ3" s="34"/>
      <c r="AR3" s="34"/>
      <c r="AS3" s="34"/>
      <c r="AT3" s="23"/>
      <c r="AU3" s="23"/>
      <c r="AV3" s="20"/>
      <c r="AW3" s="21"/>
      <c r="AX3" s="34"/>
      <c r="AY3" s="34"/>
      <c r="AZ3" s="34"/>
      <c r="BA3" s="23"/>
      <c r="BB3" s="23"/>
    </row>
    <row r="4" spans="1:54" ht="15" customHeight="1" thickBot="1">
      <c r="A4" s="201"/>
      <c r="B4" s="54"/>
      <c r="C4" s="54"/>
      <c r="D4" s="54"/>
      <c r="E4" s="49" t="s">
        <v>39</v>
      </c>
      <c r="F4" s="54"/>
      <c r="G4" s="49" t="s">
        <v>39</v>
      </c>
      <c r="H4" s="54"/>
      <c r="I4" s="49" t="s">
        <v>39</v>
      </c>
      <c r="J4" s="54"/>
      <c r="K4" s="49" t="s">
        <v>39</v>
      </c>
      <c r="L4" s="54"/>
      <c r="M4" s="49" t="s">
        <v>39</v>
      </c>
      <c r="N4" s="54"/>
      <c r="O4" s="49" t="s">
        <v>39</v>
      </c>
      <c r="P4" s="54"/>
      <c r="Q4" s="49" t="s">
        <v>39</v>
      </c>
      <c r="R4" s="154"/>
      <c r="S4" s="49" t="s">
        <v>92</v>
      </c>
      <c r="T4" s="54"/>
      <c r="U4" s="49" t="s">
        <v>39</v>
      </c>
      <c r="V4" s="54"/>
      <c r="W4" s="49" t="s">
        <v>39</v>
      </c>
      <c r="X4" s="54"/>
      <c r="Y4" s="49" t="s">
        <v>39</v>
      </c>
      <c r="Z4" s="54"/>
      <c r="AA4" s="57" t="s">
        <v>39</v>
      </c>
      <c r="AB4" s="56"/>
      <c r="AD4" s="25"/>
      <c r="AE4" s="25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13.5" customHeight="1">
      <c r="A5" s="234" t="s">
        <v>71</v>
      </c>
      <c r="B5" s="41">
        <v>1208470</v>
      </c>
      <c r="C5" s="41">
        <v>1725048</v>
      </c>
      <c r="D5" s="165">
        <f>'輸出月別'!C4</f>
        <v>174944</v>
      </c>
      <c r="E5" s="50">
        <f>IF(ISERROR(D6/D5),0,D6/D5)</f>
        <v>4.585152963233949</v>
      </c>
      <c r="F5" s="40">
        <f>'輸出月別'!K4</f>
        <v>167776</v>
      </c>
      <c r="G5" s="50">
        <f>IF(ISERROR(F6/F5),0,F6/F5)</f>
        <v>4.5732941541102425</v>
      </c>
      <c r="H5" s="39">
        <f>'輸出月別'!S4</f>
        <v>204895</v>
      </c>
      <c r="I5" s="50">
        <f>IF(ISERROR(H6/H5),0,H6/H5)</f>
        <v>4.480343590619586</v>
      </c>
      <c r="J5" s="39">
        <f>'輸出月別'!AA4</f>
        <v>160324</v>
      </c>
      <c r="K5" s="50">
        <f>IF(ISERROR(J6/J5),0,J6/J5)</f>
        <v>4.243631645917018</v>
      </c>
      <c r="L5" s="39">
        <f>'輸出月別'!AI4</f>
        <v>175135</v>
      </c>
      <c r="M5" s="50">
        <f>IF(ISERROR(L6/L5),0,L6/L5)</f>
        <v>3.8846147257829675</v>
      </c>
      <c r="N5" s="39">
        <f>'輸出月別'!AQ4</f>
        <v>363869</v>
      </c>
      <c r="O5" s="50">
        <f>IF(ISERROR(N6/N5),0,N6/N5)</f>
        <v>2.436527981224012</v>
      </c>
      <c r="P5" s="39">
        <f>'輸出月別'!C41</f>
        <v>362192</v>
      </c>
      <c r="Q5" s="50">
        <f>IF(ISERROR(P6/P5),0,P6/P5)</f>
        <v>2.5142383045456556</v>
      </c>
      <c r="R5" s="39">
        <f>'輸出月別'!K41</f>
        <v>352078</v>
      </c>
      <c r="S5" s="50">
        <f>IF(ISERROR(R6/R5),0,R6/R5)</f>
        <v>2.5102335277978174</v>
      </c>
      <c r="T5" s="39">
        <f>'輸出月別'!S41</f>
        <v>181788</v>
      </c>
      <c r="U5" s="50">
        <f>IF(ISERROR(T6/T5),0,T6/T5)</f>
        <v>4.164807358021432</v>
      </c>
      <c r="V5" s="39">
        <f>'輸出月別'!AA41</f>
        <v>213720</v>
      </c>
      <c r="W5" s="50">
        <f>IF(ISERROR(V6/V5),0,V6/V5)</f>
        <v>4.237928130263897</v>
      </c>
      <c r="X5" s="39">
        <f>'輸出月別'!AI41</f>
        <v>185809</v>
      </c>
      <c r="Y5" s="50">
        <f>IF(ISERROR(X6/X5),0,X6/X5)</f>
        <v>4.418365095339838</v>
      </c>
      <c r="Z5" s="39">
        <f>'輸出月別'!AQ41</f>
        <v>0</v>
      </c>
      <c r="AA5" s="50">
        <f>IF(ISERROR(Z6/Z5),0,Z6/Z5)</f>
        <v>0</v>
      </c>
      <c r="AB5" s="43">
        <f>D5+F5+H5+J5+L5+N5+P5+R5+T5+V5+X5+Z5</f>
        <v>2542530</v>
      </c>
      <c r="AD5" s="25"/>
      <c r="AE5" s="25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4" ht="13.5" customHeight="1">
      <c r="A6" s="233"/>
      <c r="B6" s="10">
        <v>6451680</v>
      </c>
      <c r="C6" s="10">
        <v>7483516</v>
      </c>
      <c r="D6" s="157">
        <f>'輸出月別'!D4</f>
        <v>802145</v>
      </c>
      <c r="E6" s="52"/>
      <c r="F6" s="6">
        <f>'輸出月別'!L4</f>
        <v>767289</v>
      </c>
      <c r="G6" s="52"/>
      <c r="H6" s="10">
        <f>'輸出月別'!T4</f>
        <v>918000</v>
      </c>
      <c r="I6" s="51"/>
      <c r="J6" s="10">
        <f>'輸出月別'!AB4</f>
        <v>680356</v>
      </c>
      <c r="K6" s="51"/>
      <c r="L6" s="10">
        <f>'輸出月別'!AJ4</f>
        <v>680332</v>
      </c>
      <c r="M6" s="51"/>
      <c r="N6" s="10">
        <f>'輸出月別'!AR4</f>
        <v>886577</v>
      </c>
      <c r="O6" s="51"/>
      <c r="P6" s="10">
        <f>'輸出月別'!D41</f>
        <v>910637</v>
      </c>
      <c r="Q6" s="51"/>
      <c r="R6" s="10">
        <f>'輸出月別'!L41</f>
        <v>883798</v>
      </c>
      <c r="S6" s="51"/>
      <c r="T6" s="10">
        <f>'輸出月別'!T41</f>
        <v>757112</v>
      </c>
      <c r="U6" s="52"/>
      <c r="V6" s="10">
        <f>'輸出月別'!AB41</f>
        <v>905730</v>
      </c>
      <c r="W6" s="52"/>
      <c r="X6" s="10">
        <f>'輸出月別'!AJ41</f>
        <v>820972</v>
      </c>
      <c r="Y6" s="52"/>
      <c r="Z6" s="10">
        <f>'輸出月別'!AR41</f>
        <v>0</v>
      </c>
      <c r="AA6" s="52"/>
      <c r="AB6" s="11">
        <f aca="true" t="shared" si="0" ref="AB6:AB26">D6+F6+H6+J6+L6+N6+P6+R6+T6+V6+X6+Z6</f>
        <v>9012948</v>
      </c>
      <c r="AD6" s="25"/>
      <c r="AE6" s="25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ht="13.5" customHeight="1">
      <c r="A7" s="232" t="s">
        <v>72</v>
      </c>
      <c r="B7" s="39">
        <v>7354772</v>
      </c>
      <c r="C7" s="39">
        <v>7846163</v>
      </c>
      <c r="D7" s="158">
        <f>'輸出月別'!C6</f>
        <v>459181</v>
      </c>
      <c r="E7" s="50">
        <f>IF(ISERROR(D8/D7),0,D8/D7)</f>
        <v>3.2678812929977505</v>
      </c>
      <c r="F7" s="38">
        <f>'輸出月別'!K6</f>
        <v>610079</v>
      </c>
      <c r="G7" s="50">
        <f>IF(ISERROR(F8/F7),0,F8/F7)</f>
        <v>3.2596893189242704</v>
      </c>
      <c r="H7" s="38">
        <f>'輸出月別'!S6</f>
        <v>846982</v>
      </c>
      <c r="I7" s="50">
        <f>IF(ISERROR(H8/H7),0,H8/H7)</f>
        <v>2.6784606992828657</v>
      </c>
      <c r="J7" s="38">
        <f>'輸出月別'!AA6</f>
        <v>885491</v>
      </c>
      <c r="K7" s="50">
        <f>IF(ISERROR(J8/J7),0,J8/J7)</f>
        <v>2.7397014763560557</v>
      </c>
      <c r="L7" s="39">
        <f>'輸出月別'!AI6</f>
        <v>975948</v>
      </c>
      <c r="M7" s="50">
        <f>IF(ISERROR(L8/L7),0,L8/L7)</f>
        <v>2.50467340473058</v>
      </c>
      <c r="N7" s="39">
        <f>'輸出月別'!AQ6</f>
        <v>1124676</v>
      </c>
      <c r="O7" s="50">
        <f>IF(ISERROR(N8/N7),0,N8/N7)</f>
        <v>2.0874109521319917</v>
      </c>
      <c r="P7" s="39">
        <f>'輸出月別'!C43</f>
        <v>1156258</v>
      </c>
      <c r="Q7" s="50">
        <f>IF(ISERROR(P8/P7),0,P8/P7)</f>
        <v>2.212353990199419</v>
      </c>
      <c r="R7" s="39">
        <f>'輸出月別'!K43</f>
        <v>1041490</v>
      </c>
      <c r="S7" s="50">
        <f>IF(ISERROR(R8/R7),0,R8/R7)</f>
        <v>2.007792681638806</v>
      </c>
      <c r="T7" s="39">
        <f>'輸出月別'!S43</f>
        <v>1055531</v>
      </c>
      <c r="U7" s="50">
        <f>IF(ISERROR(T8/T7),0,T8/T7)</f>
        <v>2.253552003683454</v>
      </c>
      <c r="V7" s="39">
        <f>'輸出月別'!AA43</f>
        <v>949243</v>
      </c>
      <c r="W7" s="50">
        <f>IF(ISERROR(V8/V7),0,V8/V7)</f>
        <v>2.4829574724280294</v>
      </c>
      <c r="X7" s="39">
        <f>'輸出月別'!AI43</f>
        <v>946555</v>
      </c>
      <c r="Y7" s="50">
        <f>IF(ISERROR(X8/X7),0,X8/X7)</f>
        <v>2.4535753337101385</v>
      </c>
      <c r="Z7" s="39">
        <f>'輸出月別'!AQ43</f>
        <v>0</v>
      </c>
      <c r="AA7" s="50">
        <f>IF(ISERROR(Z8/Z7),0,Z8/Z7)</f>
        <v>0</v>
      </c>
      <c r="AB7" s="43">
        <f>D7+F7+H7+J7+L7+N7+P7+R7+T7+V7+X7+Z7</f>
        <v>10051434</v>
      </c>
      <c r="AD7" s="25"/>
      <c r="AE7" s="25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ht="13.5" customHeight="1">
      <c r="A8" s="233"/>
      <c r="B8" s="10">
        <v>25025824</v>
      </c>
      <c r="C8" s="10">
        <v>24241730</v>
      </c>
      <c r="D8" s="159">
        <f>'輸出月別'!D6</f>
        <v>1500549</v>
      </c>
      <c r="E8" s="52"/>
      <c r="F8" s="10">
        <f>'輸出月別'!L6</f>
        <v>1988668</v>
      </c>
      <c r="G8" s="52"/>
      <c r="H8" s="10">
        <f>'輸出月別'!T6</f>
        <v>2268608</v>
      </c>
      <c r="I8" s="52"/>
      <c r="J8" s="10">
        <f>'輸出月別'!AB6</f>
        <v>2425981</v>
      </c>
      <c r="K8" s="52"/>
      <c r="L8" s="12">
        <f>'輸出月別'!AJ6</f>
        <v>2444431</v>
      </c>
      <c r="M8" s="52"/>
      <c r="N8" s="12">
        <f>'輸出月別'!AR6</f>
        <v>2347661</v>
      </c>
      <c r="O8" s="52"/>
      <c r="P8" s="12">
        <f>'輸出月別'!D43</f>
        <v>2558052</v>
      </c>
      <c r="Q8" s="52"/>
      <c r="R8" s="12">
        <f>'輸出月別'!L43</f>
        <v>2091096</v>
      </c>
      <c r="S8" s="52"/>
      <c r="T8" s="12">
        <f>'輸出月別'!T43</f>
        <v>2378694</v>
      </c>
      <c r="U8" s="52"/>
      <c r="V8" s="12">
        <f>'輸出月別'!AB43</f>
        <v>2356930</v>
      </c>
      <c r="W8" s="52"/>
      <c r="X8" s="12">
        <f>'輸出月別'!AJ43</f>
        <v>2322444</v>
      </c>
      <c r="Y8" s="52"/>
      <c r="Z8" s="12">
        <f>'輸出月別'!AR43</f>
        <v>0</v>
      </c>
      <c r="AA8" s="52"/>
      <c r="AB8" s="11">
        <f t="shared" si="0"/>
        <v>24683114</v>
      </c>
      <c r="AD8" s="25"/>
      <c r="AE8" s="25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3.5" customHeight="1">
      <c r="A9" s="232" t="s">
        <v>101</v>
      </c>
      <c r="B9" s="39">
        <v>1463746</v>
      </c>
      <c r="C9" s="39">
        <v>1568591</v>
      </c>
      <c r="D9" s="160">
        <f>'輸出月別'!C7</f>
        <v>92975</v>
      </c>
      <c r="E9" s="50">
        <f>IF(ISERROR(D10/D9),0,D10/D9)</f>
        <v>2.0625544501210005</v>
      </c>
      <c r="F9" s="37">
        <f>'輸出月別'!K7</f>
        <v>265172</v>
      </c>
      <c r="G9" s="50">
        <f>IF(ISERROR(F10/F9),0,F10/F9)</f>
        <v>1.8763406392831823</v>
      </c>
      <c r="H9" s="37">
        <f>'輸出月別'!S7</f>
        <v>191597</v>
      </c>
      <c r="I9" s="50">
        <f>IF(ISERROR(H10/H9),0,H10/H9)</f>
        <v>2.053095820915776</v>
      </c>
      <c r="J9" s="37">
        <f>'輸出月別'!AA7</f>
        <v>161152</v>
      </c>
      <c r="K9" s="50">
        <f>IF(ISERROR(J10/J9),0,J10/J9)</f>
        <v>2.8251588562351073</v>
      </c>
      <c r="L9" s="37">
        <f>'輸出月別'!AI7</f>
        <v>242273</v>
      </c>
      <c r="M9" s="50">
        <f>IF(ISERROR(L10/L9),0,L10/L9)</f>
        <v>1.9089168004688926</v>
      </c>
      <c r="N9" s="37">
        <f>'輸出月別'!AQ7</f>
        <v>112155</v>
      </c>
      <c r="O9" s="50">
        <f>IF(ISERROR(N10/N9),0,N10/N9)</f>
        <v>3.0092104676563682</v>
      </c>
      <c r="P9" s="37">
        <f>'輸出月別'!C44</f>
        <v>149871</v>
      </c>
      <c r="Q9" s="50">
        <f>IF(ISERROR(P10/P9),0,P10/P9)</f>
        <v>2.8367262512427356</v>
      </c>
      <c r="R9" s="37">
        <f>'輸出月別'!K44</f>
        <v>298784</v>
      </c>
      <c r="S9" s="50">
        <f>IF(ISERROR(R10/R9),0,R10/R9)</f>
        <v>1.7488151976009425</v>
      </c>
      <c r="T9" s="37">
        <f>'輸出月別'!S44</f>
        <v>300641</v>
      </c>
      <c r="U9" s="50">
        <f>IF(ISERROR(T10/T9),0,T10/T9)</f>
        <v>1.6789825739004327</v>
      </c>
      <c r="V9" s="37">
        <f>'輸出月別'!AA44</f>
        <v>160564</v>
      </c>
      <c r="W9" s="50">
        <f>IF(ISERROR(V10/V9),0,V10/V9)</f>
        <v>2.5166973916942776</v>
      </c>
      <c r="X9" s="37">
        <f>'輸出月別'!AI44</f>
        <v>182328</v>
      </c>
      <c r="Y9" s="50">
        <f>IF(ISERROR(X10/X9),0,X10/X9)</f>
        <v>2.896417445482866</v>
      </c>
      <c r="Z9" s="37">
        <f>'輸出月別'!AQ44</f>
        <v>0</v>
      </c>
      <c r="AA9" s="50">
        <f>IF(ISERROR(Z10/Z9),0,Z10/Z9)</f>
        <v>0</v>
      </c>
      <c r="AB9" s="43">
        <f t="shared" si="0"/>
        <v>2157512</v>
      </c>
      <c r="AD9" s="25"/>
      <c r="AE9" s="25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3.5" customHeight="1">
      <c r="A10" s="233"/>
      <c r="B10" s="10">
        <v>4283322</v>
      </c>
      <c r="C10" s="10">
        <v>3357857</v>
      </c>
      <c r="D10" s="157">
        <f>'輸出月別'!D7</f>
        <v>191766</v>
      </c>
      <c r="E10" s="52" t="s">
        <v>11</v>
      </c>
      <c r="F10" s="6">
        <f>'輸出月別'!L7</f>
        <v>497553</v>
      </c>
      <c r="G10" s="52" t="s">
        <v>11</v>
      </c>
      <c r="H10" s="6">
        <f>'輸出月別'!T7</f>
        <v>393367</v>
      </c>
      <c r="I10" s="52" t="s">
        <v>90</v>
      </c>
      <c r="J10" s="6">
        <f>'輸出月別'!AB7</f>
        <v>455280</v>
      </c>
      <c r="K10" s="52"/>
      <c r="L10" s="6">
        <f>'輸出月別'!AJ7</f>
        <v>462479</v>
      </c>
      <c r="M10" s="52"/>
      <c r="N10" s="6">
        <f>'輸出月別'!AR7</f>
        <v>337498</v>
      </c>
      <c r="O10" s="52"/>
      <c r="P10" s="6">
        <f>'輸出月別'!D44</f>
        <v>425143</v>
      </c>
      <c r="Q10" s="52"/>
      <c r="R10" s="6">
        <f>'輸出月別'!L44</f>
        <v>522518</v>
      </c>
      <c r="S10" s="52"/>
      <c r="T10" s="6">
        <f>'輸出月別'!T44</f>
        <v>504771</v>
      </c>
      <c r="U10" s="52"/>
      <c r="V10" s="6">
        <f>'輸出月別'!AB44</f>
        <v>404091</v>
      </c>
      <c r="W10" s="52"/>
      <c r="X10" s="6">
        <f>'輸出月別'!AJ44</f>
        <v>528098</v>
      </c>
      <c r="Y10" s="52"/>
      <c r="Z10" s="6">
        <f>'輸出月別'!AR44</f>
        <v>0</v>
      </c>
      <c r="AA10" s="52"/>
      <c r="AB10" s="11">
        <f t="shared" si="0"/>
        <v>4722564</v>
      </c>
      <c r="AD10" s="25"/>
      <c r="AE10" s="25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ht="13.5" customHeight="1">
      <c r="A11" s="232" t="s">
        <v>93</v>
      </c>
      <c r="B11" s="39">
        <v>90340</v>
      </c>
      <c r="C11" s="39">
        <v>73649</v>
      </c>
      <c r="D11" s="160">
        <f>'輸出月別'!C8</f>
        <v>7387</v>
      </c>
      <c r="E11" s="50">
        <f>IF(ISERROR(D12/D11),0,D12/D11)</f>
        <v>14.444970894815215</v>
      </c>
      <c r="F11" s="38">
        <f>'輸出月別'!K8</f>
        <v>8753</v>
      </c>
      <c r="G11" s="50">
        <f>IF(ISERROR(F12/F11),0,F12/F11)</f>
        <v>14.015537529989718</v>
      </c>
      <c r="H11" s="38">
        <f>'輸出月別'!S8</f>
        <v>10843</v>
      </c>
      <c r="I11" s="50">
        <f>IF(ISERROR(H12/H11),0,H12/H11)</f>
        <v>14.126717698054044</v>
      </c>
      <c r="J11" s="38">
        <f>'輸出月別'!AA8</f>
        <v>9919</v>
      </c>
      <c r="K11" s="50">
        <f>IF(ISERROR(J12/J11),0,J12/J11)</f>
        <v>13.578082467990725</v>
      </c>
      <c r="L11" s="39">
        <f>'輸出月別'!AI8</f>
        <v>23972</v>
      </c>
      <c r="M11" s="50">
        <f>IF(ISERROR(L12/L11),0,L12/L11)</f>
        <v>5.22234273318872</v>
      </c>
      <c r="N11" s="39">
        <f>'輸出月別'!AQ8</f>
        <v>5352</v>
      </c>
      <c r="O11" s="50">
        <f>IF(ISERROR(N12/N11),0,N12/N11)</f>
        <v>13.971225710014947</v>
      </c>
      <c r="P11" s="39">
        <f>'輸出月別'!C45</f>
        <v>11273</v>
      </c>
      <c r="Q11" s="50">
        <f>IF(ISERROR(P12/P11),0,P12/P11)</f>
        <v>14.321564800851592</v>
      </c>
      <c r="R11" s="39">
        <f>'輸出月別'!K45</f>
        <v>10600</v>
      </c>
      <c r="S11" s="50">
        <f>IF(ISERROR(R12/R11),0,R12/R11)</f>
        <v>14.285660377358491</v>
      </c>
      <c r="T11" s="39">
        <f>'輸出月別'!S45</f>
        <v>8657</v>
      </c>
      <c r="U11" s="58">
        <f>IF(ISERROR(T12/T11),0,T12/T11)</f>
        <v>13.926071387316622</v>
      </c>
      <c r="V11" s="39">
        <f>'輸出月別'!AA45</f>
        <v>8755</v>
      </c>
      <c r="W11" s="58">
        <f>IF(ISERROR(V12/V11),0,V12/V11)</f>
        <v>14.4175899486008</v>
      </c>
      <c r="X11" s="39">
        <f>'輸出月別'!AI45</f>
        <v>9901</v>
      </c>
      <c r="Y11" s="58">
        <f>IF(ISERROR(X12/X11),0,X12/X11)</f>
        <v>14.673871326128674</v>
      </c>
      <c r="Z11" s="39">
        <f>'輸出月別'!AQ45</f>
        <v>0</v>
      </c>
      <c r="AA11" s="58">
        <f>IF(ISERROR(Z12/Z11),0,Z12/Z11)</f>
        <v>0</v>
      </c>
      <c r="AB11" s="43">
        <f t="shared" si="0"/>
        <v>115412</v>
      </c>
      <c r="AD11" s="25"/>
      <c r="AE11" s="25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ht="13.5" customHeight="1">
      <c r="A12" s="233"/>
      <c r="B12" s="10">
        <v>1586508</v>
      </c>
      <c r="C12" s="10">
        <v>1051855</v>
      </c>
      <c r="D12" s="157">
        <f>'輸出月別'!D8</f>
        <v>106705</v>
      </c>
      <c r="E12" s="52"/>
      <c r="F12" s="10">
        <f>'輸出月別'!L8</f>
        <v>122678</v>
      </c>
      <c r="G12" s="52"/>
      <c r="H12" s="10">
        <f>'輸出月別'!T8</f>
        <v>153176</v>
      </c>
      <c r="I12" s="52"/>
      <c r="J12" s="10">
        <f>'輸出月別'!AB8</f>
        <v>134681</v>
      </c>
      <c r="K12" s="52"/>
      <c r="L12" s="12">
        <f>'輸出月別'!AJ8</f>
        <v>125190</v>
      </c>
      <c r="M12" s="52"/>
      <c r="N12" s="12">
        <f>'輸出月別'!AR8</f>
        <v>74774</v>
      </c>
      <c r="O12" s="52"/>
      <c r="P12" s="12">
        <f>'輸出月別'!D45</f>
        <v>161447</v>
      </c>
      <c r="Q12" s="52"/>
      <c r="R12" s="12">
        <f>'輸出月別'!L45</f>
        <v>151428</v>
      </c>
      <c r="S12" s="52"/>
      <c r="T12" s="12">
        <f>'輸出月別'!T45</f>
        <v>120558</v>
      </c>
      <c r="U12" s="52"/>
      <c r="V12" s="12">
        <f>'輸出月別'!AB45</f>
        <v>126226</v>
      </c>
      <c r="W12" s="52"/>
      <c r="X12" s="12">
        <f>'輸出月別'!AJ45</f>
        <v>145286</v>
      </c>
      <c r="Y12" s="52"/>
      <c r="Z12" s="12">
        <f>'輸出月別'!AR45</f>
        <v>0</v>
      </c>
      <c r="AA12" s="52"/>
      <c r="AB12" s="11">
        <f t="shared" si="0"/>
        <v>1422149</v>
      </c>
      <c r="AD12" s="25"/>
      <c r="AE12" s="25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ht="13.5" customHeight="1">
      <c r="A13" s="232" t="s">
        <v>15</v>
      </c>
      <c r="B13" s="39">
        <v>133061</v>
      </c>
      <c r="C13" s="39">
        <v>127848</v>
      </c>
      <c r="D13" s="166">
        <f>'輸出月別'!C9</f>
        <v>8830</v>
      </c>
      <c r="E13" s="50">
        <f>IF(ISERROR(D14/D13),0,D14/D13)</f>
        <v>18.443035107587768</v>
      </c>
      <c r="F13" s="36">
        <f>'輸出月別'!K9</f>
        <v>10586</v>
      </c>
      <c r="G13" s="50">
        <f>IF(ISERROR(F14/F13),0,F14/F13)</f>
        <v>17.5021726808993</v>
      </c>
      <c r="H13" s="36">
        <f>'輸出月別'!S9</f>
        <v>12535</v>
      </c>
      <c r="I13" s="50">
        <f>IF(ISERROR(H14/H13),0,H14/H13)</f>
        <v>18.1206222576785</v>
      </c>
      <c r="J13" s="36">
        <f>'輸出月別'!AA9</f>
        <v>12336</v>
      </c>
      <c r="K13" s="50">
        <f>IF(ISERROR(J14/J13),0,J14/J13)</f>
        <v>17.640402075226977</v>
      </c>
      <c r="L13" s="36">
        <f>'輸出月別'!AI9</f>
        <v>12437</v>
      </c>
      <c r="M13" s="50">
        <f>IF(ISERROR(L14/L13),0,L14/L13)</f>
        <v>17.634799388920158</v>
      </c>
      <c r="N13" s="37">
        <f>'輸出月別'!AQ9</f>
        <v>10981</v>
      </c>
      <c r="O13" s="50">
        <f>IF(ISERROR(N14/N13),0,N14/N13)</f>
        <v>17.67571259448138</v>
      </c>
      <c r="P13" s="37">
        <f>'輸出月別'!C46</f>
        <v>10640</v>
      </c>
      <c r="Q13" s="50">
        <f>IF(ISERROR(P14/P13),0,P14/P13)</f>
        <v>18.010526315789473</v>
      </c>
      <c r="R13" s="37">
        <f>'輸出月別'!K46</f>
        <v>11123</v>
      </c>
      <c r="S13" s="50">
        <f>IF(ISERROR(R14/R13),0,R14/R13)</f>
        <v>17.460846893823607</v>
      </c>
      <c r="T13" s="37">
        <f>'輸出月別'!S46</f>
        <v>11176</v>
      </c>
      <c r="U13" s="50">
        <f>IF(ISERROR(T14/T13),0,T14/T13)</f>
        <v>17.36265211166786</v>
      </c>
      <c r="V13" s="37">
        <f>'輸出月別'!AA46</f>
        <v>9808</v>
      </c>
      <c r="W13" s="50">
        <f>IF(ISERROR(V14/V13),0,V14/V13)</f>
        <v>17.804751223491028</v>
      </c>
      <c r="X13" s="37">
        <f>'輸出月別'!AI46</f>
        <v>7681</v>
      </c>
      <c r="Y13" s="50">
        <f>IF(ISERROR(X14/X13),0,X14/X13)</f>
        <v>18.07980731675563</v>
      </c>
      <c r="Z13" s="37">
        <f>'輸出月別'!AQ46</f>
        <v>0</v>
      </c>
      <c r="AA13" s="50">
        <f>IF(ISERROR(Z14/Z13),0,Z14/Z13)</f>
        <v>0</v>
      </c>
      <c r="AB13" s="43">
        <f t="shared" si="0"/>
        <v>118133</v>
      </c>
      <c r="AD13" s="25"/>
      <c r="AE13" s="25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ht="13.5" customHeight="1">
      <c r="A14" s="233"/>
      <c r="B14" s="10">
        <v>2123216</v>
      </c>
      <c r="C14" s="10">
        <v>2220632</v>
      </c>
      <c r="D14" s="159">
        <f>'輸出月別'!D9</f>
        <v>162852</v>
      </c>
      <c r="E14" s="52"/>
      <c r="F14" s="6">
        <f>'輸出月別'!L9</f>
        <v>185278</v>
      </c>
      <c r="G14" s="52"/>
      <c r="H14" s="6">
        <f>'輸出月別'!T9</f>
        <v>227142</v>
      </c>
      <c r="I14" s="52"/>
      <c r="J14" s="6">
        <f>'輸出月別'!AB9</f>
        <v>217612</v>
      </c>
      <c r="K14" s="52"/>
      <c r="L14" s="6">
        <f>'輸出月別'!AJ9</f>
        <v>219324</v>
      </c>
      <c r="M14" s="52"/>
      <c r="N14" s="6">
        <f>'輸出月別'!AR9</f>
        <v>194097</v>
      </c>
      <c r="O14" s="52"/>
      <c r="P14" s="6">
        <f>'輸出月別'!D46</f>
        <v>191632</v>
      </c>
      <c r="Q14" s="52"/>
      <c r="R14" s="6">
        <f>'輸出月別'!L46</f>
        <v>194217</v>
      </c>
      <c r="S14" s="52"/>
      <c r="T14" s="6">
        <f>'輸出月別'!T46</f>
        <v>194045</v>
      </c>
      <c r="U14" s="52"/>
      <c r="V14" s="6">
        <f>'輸出月別'!AB46</f>
        <v>174629</v>
      </c>
      <c r="W14" s="52"/>
      <c r="X14" s="6">
        <f>'輸出月別'!AJ46</f>
        <v>138871</v>
      </c>
      <c r="Y14" s="52"/>
      <c r="Z14" s="6">
        <f>'輸出月別'!AR46</f>
        <v>0</v>
      </c>
      <c r="AA14" s="52"/>
      <c r="AB14" s="11">
        <f t="shared" si="0"/>
        <v>2099699</v>
      </c>
      <c r="AD14" s="25"/>
      <c r="AE14" s="25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ht="13.5" customHeight="1">
      <c r="A15" s="232" t="s">
        <v>16</v>
      </c>
      <c r="B15" s="39">
        <v>1290</v>
      </c>
      <c r="C15" s="39">
        <v>750</v>
      </c>
      <c r="D15" s="160">
        <f>'輸出月別'!C10</f>
        <v>0</v>
      </c>
      <c r="E15" s="50">
        <f>IF(ISERROR(D16/D15),0,D16/D15)</f>
        <v>0</v>
      </c>
      <c r="F15" s="38">
        <f>'輸出月別'!K10</f>
        <v>0</v>
      </c>
      <c r="G15" s="50">
        <f>IF(ISERROR(F16/F15),0,F16/F15)</f>
        <v>0</v>
      </c>
      <c r="H15" s="38">
        <f>'輸出月別'!S10</f>
        <v>0</v>
      </c>
      <c r="I15" s="50">
        <f>IF(ISERROR(H16/H15),0,H16/H15)</f>
        <v>0</v>
      </c>
      <c r="J15" s="38">
        <f>'輸出月別'!AA10</f>
        <v>0</v>
      </c>
      <c r="K15" s="50">
        <f>IF(ISERROR(J16/J15),0,J16/J15)</f>
        <v>0</v>
      </c>
      <c r="L15" s="39">
        <f>'輸出月別'!AI10</f>
        <v>0</v>
      </c>
      <c r="M15" s="50">
        <f>IF(ISERROR(L16/L15),0,L16/L15)</f>
        <v>0</v>
      </c>
      <c r="N15" s="39">
        <f>'輸出月別'!AQ10</f>
        <v>0</v>
      </c>
      <c r="O15" s="50">
        <f>IF(ISERROR(N16/N15),0,N16/N15)</f>
        <v>0</v>
      </c>
      <c r="P15" s="39">
        <f>'輸出月別'!C47</f>
        <v>0</v>
      </c>
      <c r="Q15" s="50">
        <f>IF(ISERROR(P16/P15),0,P16/P15)</f>
        <v>0</v>
      </c>
      <c r="R15" s="39">
        <f>'輸出月別'!K47</f>
        <v>0</v>
      </c>
      <c r="S15" s="50">
        <f>IF(ISERROR(R16/R15),0,R16/R15)</f>
        <v>0</v>
      </c>
      <c r="T15" s="39">
        <f>'輸出月別'!S47</f>
        <v>0</v>
      </c>
      <c r="U15" s="50">
        <f>IF(ISERROR(T16/T15),0,T16/T15)</f>
        <v>0</v>
      </c>
      <c r="V15" s="39">
        <f>'輸出月別'!AA47</f>
        <v>0</v>
      </c>
      <c r="W15" s="50">
        <f>IF(ISERROR(V16/V15),0,V16/V15)</f>
        <v>0</v>
      </c>
      <c r="X15" s="39">
        <f>'輸出月別'!AI47</f>
        <v>103</v>
      </c>
      <c r="Y15" s="50">
        <f>IF(ISERROR(X16/X15),0,X16/X15)</f>
        <v>24.50485436893204</v>
      </c>
      <c r="Z15" s="39">
        <f>'輸出月別'!AQ47</f>
        <v>0</v>
      </c>
      <c r="AA15" s="50">
        <f>IF(ISERROR(Z16/Z15),0,Z16/Z15)</f>
        <v>0</v>
      </c>
      <c r="AB15" s="43">
        <f t="shared" si="0"/>
        <v>103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ht="13.5" customHeight="1">
      <c r="A16" s="233"/>
      <c r="B16" s="10">
        <v>32692</v>
      </c>
      <c r="C16" s="10">
        <v>18086</v>
      </c>
      <c r="D16" s="157">
        <f>'輸出月別'!D10</f>
        <v>0</v>
      </c>
      <c r="E16" s="52"/>
      <c r="F16" s="10">
        <f>'輸出月別'!L10</f>
        <v>0</v>
      </c>
      <c r="G16" s="52"/>
      <c r="H16" s="10">
        <f>'輸出月別'!T10</f>
        <v>0</v>
      </c>
      <c r="I16" s="52"/>
      <c r="J16" s="10">
        <f>'輸出月別'!AB10</f>
        <v>0</v>
      </c>
      <c r="K16" s="52"/>
      <c r="L16" s="12">
        <f>'輸出月別'!AJ10</f>
        <v>0</v>
      </c>
      <c r="M16" s="52"/>
      <c r="N16" s="12">
        <f>'輸出月別'!AR10</f>
        <v>0</v>
      </c>
      <c r="O16" s="52"/>
      <c r="P16" s="12">
        <f>'輸出月別'!D47</f>
        <v>0</v>
      </c>
      <c r="Q16" s="52"/>
      <c r="R16" s="12">
        <f>'輸出月別'!L47</f>
        <v>0</v>
      </c>
      <c r="S16" s="52"/>
      <c r="T16" s="12">
        <f>'輸出月別'!T47</f>
        <v>0</v>
      </c>
      <c r="U16" s="52"/>
      <c r="V16" s="12">
        <f>'輸出月別'!AB47</f>
        <v>0</v>
      </c>
      <c r="W16" s="52"/>
      <c r="X16" s="12">
        <f>'輸出月別'!AJ47</f>
        <v>2524</v>
      </c>
      <c r="Y16" s="52"/>
      <c r="Z16" s="12">
        <f>'輸出月別'!AR47</f>
        <v>0</v>
      </c>
      <c r="AA16" s="52"/>
      <c r="AB16" s="11">
        <f>D16+F16+H16+J16+L16+N16+P16+R16+T16+V16+X16+Z16</f>
        <v>2524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ht="13.5" customHeight="1">
      <c r="A17" s="232" t="s">
        <v>22</v>
      </c>
      <c r="B17" s="39">
        <v>202972</v>
      </c>
      <c r="C17" s="39">
        <v>150792</v>
      </c>
      <c r="D17" s="158">
        <f>'輸出月別'!C11</f>
        <v>389</v>
      </c>
      <c r="E17" s="50">
        <f>IF(ISERROR(D18/D17),0,D18/D17)</f>
        <v>36.15167095115681</v>
      </c>
      <c r="F17" s="37">
        <f>'輸出月別'!K11</f>
        <v>25200</v>
      </c>
      <c r="G17" s="50">
        <f>IF(ISERROR(F18/F17),0,F18/F17)</f>
        <v>3.3184920634920636</v>
      </c>
      <c r="H17" s="37">
        <f>'輸出月別'!S11</f>
        <v>258</v>
      </c>
      <c r="I17" s="50">
        <f>IF(ISERROR(H18/H17),0,H18/H17)</f>
        <v>1.5852713178294573</v>
      </c>
      <c r="J17" s="37">
        <f>'輸出月別'!AA11</f>
        <v>25200</v>
      </c>
      <c r="K17" s="50">
        <f>IF(ISERROR(J18/J17),0,J18/J17)</f>
        <v>3.2536507936507935</v>
      </c>
      <c r="L17" s="37">
        <f>'輸出月別'!AI11</f>
        <v>12600</v>
      </c>
      <c r="M17" s="50">
        <f>IF(ISERROR(L18/L17),0,L18/L17)</f>
        <v>3.3646825396825397</v>
      </c>
      <c r="N17" s="37">
        <f>'輸出月別'!AQ11</f>
        <v>1893</v>
      </c>
      <c r="O17" s="50">
        <f>IF(ISERROR(N18/N17),0,N18/N17)</f>
        <v>7.716851558372953</v>
      </c>
      <c r="P17" s="37">
        <f>'輸出月別'!C48</f>
        <v>1200</v>
      </c>
      <c r="Q17" s="50">
        <f>IF(ISERROR(P18/P17),0,P18/P17)</f>
        <v>3.0825</v>
      </c>
      <c r="R17" s="37">
        <f>'輸出月別'!K48</f>
        <v>25200</v>
      </c>
      <c r="S17" s="50">
        <f>IF(ISERROR(R18/R17),0,R18/R17)</f>
        <v>3.5246031746031745</v>
      </c>
      <c r="T17" s="37">
        <f>'輸出月別'!S48</f>
        <v>13800</v>
      </c>
      <c r="U17" s="58">
        <f>IF(ISERROR(T18/T17),0,T18/T17)</f>
        <v>3.490869565217391</v>
      </c>
      <c r="V17" s="37">
        <f>'輸出月別'!AA48</f>
        <v>6</v>
      </c>
      <c r="W17" s="58">
        <f>IF(ISERROR(V18/V17),0,V18/V17)</f>
        <v>33.5</v>
      </c>
      <c r="X17" s="37">
        <f>'輸出月別'!AI48</f>
        <v>0</v>
      </c>
      <c r="Y17" s="58">
        <f>IF(ISERROR(X18/X17),0,X18/X17)</f>
        <v>0</v>
      </c>
      <c r="Z17" s="37">
        <f>'輸出月別'!AQ48</f>
        <v>0</v>
      </c>
      <c r="AA17" s="58">
        <f>IF(ISERROR(Z18/Z17),0,Z18/Z17)</f>
        <v>0</v>
      </c>
      <c r="AB17" s="43">
        <f>D17+F17+H17+J17+L17+N17+P17+R17+T17+V17+X17+Z17</f>
        <v>105746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ht="13.5" customHeight="1">
      <c r="A18" s="233"/>
      <c r="B18" s="10">
        <v>906178</v>
      </c>
      <c r="C18" s="10">
        <v>531013</v>
      </c>
      <c r="D18" s="159">
        <f>'輸出月別'!D11</f>
        <v>14063</v>
      </c>
      <c r="E18" s="52"/>
      <c r="F18" s="6">
        <f>'輸出月別'!L11</f>
        <v>83626</v>
      </c>
      <c r="G18" s="52"/>
      <c r="H18" s="6">
        <f>'輸出月別'!T11</f>
        <v>409</v>
      </c>
      <c r="I18" s="52"/>
      <c r="J18" s="6">
        <f>'輸出月別'!AB11</f>
        <v>81992</v>
      </c>
      <c r="K18" s="52"/>
      <c r="L18" s="6">
        <f>'輸出月別'!AJ11</f>
        <v>42395</v>
      </c>
      <c r="M18" s="52"/>
      <c r="N18" s="6">
        <f>'輸出月別'!AR11</f>
        <v>14608</v>
      </c>
      <c r="O18" s="52"/>
      <c r="P18" s="6">
        <f>'輸出月別'!D48</f>
        <v>3699</v>
      </c>
      <c r="Q18" s="52"/>
      <c r="R18" s="6">
        <f>'輸出月別'!L48</f>
        <v>88820</v>
      </c>
      <c r="S18" s="52"/>
      <c r="T18" s="6">
        <f>'輸出月別'!T48</f>
        <v>48174</v>
      </c>
      <c r="U18" s="52"/>
      <c r="V18" s="6">
        <f>'輸出月別'!AB48</f>
        <v>201</v>
      </c>
      <c r="W18" s="52"/>
      <c r="X18" s="6">
        <f>'輸出月別'!AJ48</f>
        <v>0</v>
      </c>
      <c r="Y18" s="52"/>
      <c r="Z18" s="6">
        <f>'輸出月別'!AR48</f>
        <v>0</v>
      </c>
      <c r="AA18" s="52"/>
      <c r="AB18" s="11">
        <f>D18+F18+H18+J18+L18+N18+P18+R18+T18+V18+X18+Z18</f>
        <v>377987</v>
      </c>
      <c r="AD18" s="5"/>
      <c r="AE18" s="5"/>
      <c r="AF18" s="20"/>
      <c r="AG18" s="5"/>
      <c r="AH18" s="202"/>
      <c r="AI18" s="202"/>
      <c r="AJ18" s="202"/>
      <c r="AK18" s="5"/>
      <c r="AL18" s="5"/>
      <c r="AM18" s="20"/>
      <c r="AN18" s="5"/>
      <c r="AO18" s="20"/>
      <c r="AP18" s="5"/>
      <c r="AQ18" s="202"/>
      <c r="AR18" s="202"/>
      <c r="AS18" s="202"/>
      <c r="AT18" s="5"/>
      <c r="AU18" s="5"/>
      <c r="AV18" s="20"/>
      <c r="AW18" s="5"/>
      <c r="AX18" s="202"/>
      <c r="AY18" s="202"/>
      <c r="AZ18" s="202"/>
      <c r="BA18" s="5"/>
      <c r="BB18" s="5"/>
    </row>
    <row r="19" spans="1:54" ht="13.5" customHeight="1">
      <c r="A19" s="232" t="s">
        <v>73</v>
      </c>
      <c r="B19" s="39">
        <v>213</v>
      </c>
      <c r="C19" s="39">
        <v>15043</v>
      </c>
      <c r="D19" s="160">
        <f>'輸出月別'!C12</f>
        <v>0</v>
      </c>
      <c r="E19" s="50">
        <f>IF(ISERROR(D20/D19),0,D20/D19)</f>
        <v>0</v>
      </c>
      <c r="F19" s="38">
        <f>'輸出月別'!K12</f>
        <v>12600</v>
      </c>
      <c r="G19" s="50">
        <f>IF(ISERROR(F20/F19),0,F20/F19)</f>
        <v>3.5834920634920633</v>
      </c>
      <c r="H19" s="38">
        <f>'輸出月別'!S12</f>
        <v>12620</v>
      </c>
      <c r="I19" s="50">
        <f>IF(ISERROR(H20/H19),0,H20/H19)</f>
        <v>3.596671949286846</v>
      </c>
      <c r="J19" s="38">
        <f>'輸出月別'!AA12</f>
        <v>0</v>
      </c>
      <c r="K19" s="50">
        <f>IF(ISERROR(J20/J19),0,J20/J19)</f>
        <v>0</v>
      </c>
      <c r="L19" s="37">
        <f>'輸出月別'!AI12</f>
        <v>20</v>
      </c>
      <c r="M19" s="50">
        <f>IF(ISERROR(L20/L19),0,L20/L19)</f>
        <v>28.1</v>
      </c>
      <c r="N19" s="39">
        <f>'輸出月別'!AQ12</f>
        <v>19</v>
      </c>
      <c r="O19" s="50">
        <f>IF(ISERROR(N20/N19),0,N20/N19)</f>
        <v>28.105263157894736</v>
      </c>
      <c r="P19" s="39">
        <f>'輸出月別'!C49</f>
        <v>0</v>
      </c>
      <c r="Q19" s="50">
        <f>IF(ISERROR(P20/P19),0,P20/P19)</f>
        <v>0</v>
      </c>
      <c r="R19" s="39">
        <f>'輸出月別'!K49</f>
        <v>12600</v>
      </c>
      <c r="S19" s="50">
        <f>IF(ISERROR(R20/R19),0,R20/R19)</f>
        <v>3.5284126984126982</v>
      </c>
      <c r="T19" s="39">
        <f>'輸出月別'!S49</f>
        <v>0</v>
      </c>
      <c r="U19" s="50">
        <f>IF(ISERROR(T20/T19),0,T20/T19)</f>
        <v>0</v>
      </c>
      <c r="V19" s="39">
        <f>'輸出月別'!AA49</f>
        <v>0</v>
      </c>
      <c r="W19" s="58">
        <f>IF(ISERROR(V20/V19),0,V20/V19)</f>
        <v>0</v>
      </c>
      <c r="X19" s="39">
        <f>'輸出月別'!AI49</f>
        <v>12600</v>
      </c>
      <c r="Y19" s="58">
        <f>IF(ISERROR(X20/X19),0,X20/X19)</f>
        <v>3.6424603174603174</v>
      </c>
      <c r="Z19" s="39">
        <f>'輸出月別'!AQ49</f>
        <v>0</v>
      </c>
      <c r="AA19" s="58">
        <f>IF(ISERROR(Z20/Z19),0,Z20/Z19)</f>
        <v>0</v>
      </c>
      <c r="AB19" s="43">
        <f>D19+F19+H19+J19+L19+N19+P19+R19+T19+V19+X19+Z19</f>
        <v>50459</v>
      </c>
      <c r="AD19" s="23"/>
      <c r="AE19" s="23"/>
      <c r="AF19" s="20"/>
      <c r="AG19" s="21"/>
      <c r="AH19" s="203"/>
      <c r="AI19" s="203"/>
      <c r="AJ19" s="203"/>
      <c r="AK19" s="23"/>
      <c r="AL19" s="23"/>
      <c r="AM19" s="20"/>
      <c r="AN19" s="21"/>
      <c r="AO19" s="20"/>
      <c r="AP19" s="21"/>
      <c r="AQ19" s="203"/>
      <c r="AR19" s="203"/>
      <c r="AS19" s="203"/>
      <c r="AT19" s="23"/>
      <c r="AU19" s="23"/>
      <c r="AV19" s="20"/>
      <c r="AW19" s="21"/>
      <c r="AX19" s="203"/>
      <c r="AY19" s="203"/>
      <c r="AZ19" s="203"/>
      <c r="BA19" s="23"/>
      <c r="BB19" s="23"/>
    </row>
    <row r="20" spans="1:54" ht="13.5" customHeight="1">
      <c r="A20" s="233"/>
      <c r="B20" s="10">
        <v>11721</v>
      </c>
      <c r="C20" s="10">
        <v>31311</v>
      </c>
      <c r="D20" s="157">
        <f>'輸出月別'!D12</f>
        <v>0</v>
      </c>
      <c r="E20" s="52"/>
      <c r="F20" s="10">
        <f>'輸出月別'!L12</f>
        <v>45152</v>
      </c>
      <c r="G20" s="52"/>
      <c r="H20" s="10">
        <f>'輸出月別'!T12</f>
        <v>45390</v>
      </c>
      <c r="I20" s="52"/>
      <c r="J20" s="10">
        <f>'輸出月別'!AB12</f>
        <v>0</v>
      </c>
      <c r="K20" s="52"/>
      <c r="L20" s="8">
        <f>'輸出月別'!AJ12</f>
        <v>562</v>
      </c>
      <c r="M20" s="52"/>
      <c r="N20" s="12">
        <f>'輸出月別'!AR12</f>
        <v>534</v>
      </c>
      <c r="O20" s="52"/>
      <c r="P20" s="12">
        <f>'輸出月別'!D49</f>
        <v>0</v>
      </c>
      <c r="Q20" s="52"/>
      <c r="R20" s="12">
        <f>'輸出月別'!L49</f>
        <v>44458</v>
      </c>
      <c r="S20" s="52"/>
      <c r="T20" s="12">
        <f>'輸出月別'!T49</f>
        <v>0</v>
      </c>
      <c r="U20" s="52"/>
      <c r="V20" s="12">
        <f>'輸出月別'!AB49</f>
        <v>0</v>
      </c>
      <c r="W20" s="52"/>
      <c r="X20" s="12">
        <f>'輸出月別'!AJ49</f>
        <v>45895</v>
      </c>
      <c r="Y20" s="52"/>
      <c r="Z20" s="12">
        <f>'輸出月別'!AR49</f>
        <v>0</v>
      </c>
      <c r="AA20" s="52"/>
      <c r="AB20" s="11">
        <f t="shared" si="0"/>
        <v>181991</v>
      </c>
      <c r="AD20" s="25"/>
      <c r="AE20" s="25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ht="13.5" customHeight="1">
      <c r="A21" s="232" t="s">
        <v>18</v>
      </c>
      <c r="B21" s="39">
        <v>80639</v>
      </c>
      <c r="C21" s="39">
        <v>172653</v>
      </c>
      <c r="D21" s="158">
        <f>'輸出月別'!C13</f>
        <v>15740</v>
      </c>
      <c r="E21" s="50">
        <f>IF(ISERROR(D22/D21),0,D22/D21)</f>
        <v>7.0975222363405335</v>
      </c>
      <c r="F21" s="37">
        <f>'輸出月別'!K13</f>
        <v>29714</v>
      </c>
      <c r="G21" s="50">
        <f>IF(ISERROR(F22/F21),0,F22/F21)</f>
        <v>6.026014673218012</v>
      </c>
      <c r="H21" s="37">
        <f>'輸出月別'!S13</f>
        <v>18267</v>
      </c>
      <c r="I21" s="50">
        <f>IF(ISERROR(H22/H21),0,H22/H21)</f>
        <v>7.582416379263152</v>
      </c>
      <c r="J21" s="37">
        <f>'輸出月別'!AA13</f>
        <v>15155</v>
      </c>
      <c r="K21" s="50">
        <f>IF(ISERROR(J22/J21),0,J22/J21)</f>
        <v>6.956516001319696</v>
      </c>
      <c r="L21" s="37">
        <f>'輸出月別'!AI13</f>
        <v>28201</v>
      </c>
      <c r="M21" s="50">
        <f>IF(ISERROR(L22/L21),0,L22/L21)</f>
        <v>4.73313003084997</v>
      </c>
      <c r="N21" s="37">
        <f>'輸出月別'!AQ13</f>
        <v>15786</v>
      </c>
      <c r="O21" s="50">
        <f>IF(ISERROR(N22/N21),0,N22/N21)</f>
        <v>7.480489040922336</v>
      </c>
      <c r="P21" s="37">
        <f>'輸出月別'!C50</f>
        <v>29165</v>
      </c>
      <c r="Q21" s="50">
        <f>IF(ISERROR(P22/P21),0,P22/P21)</f>
        <v>5.2469398251328645</v>
      </c>
      <c r="R21" s="37">
        <f>'輸出月別'!K50</f>
        <v>15992</v>
      </c>
      <c r="S21" s="50">
        <f>IF(ISERROR(R22/R21),0,R22/R21)</f>
        <v>6.206978489244622</v>
      </c>
      <c r="T21" s="37">
        <f>'輸出月別'!S50</f>
        <v>14793</v>
      </c>
      <c r="U21" s="50">
        <f>IF(ISERROR(T22/T21),0,T22/T21)</f>
        <v>5.842019874264855</v>
      </c>
      <c r="V21" s="37">
        <f>'輸出月別'!AA50</f>
        <v>28206</v>
      </c>
      <c r="W21" s="50">
        <f>IF(ISERROR(V22/V21),0,V22/V21)</f>
        <v>4.548535772530667</v>
      </c>
      <c r="X21" s="37">
        <f>'輸出月別'!AI50</f>
        <v>15686</v>
      </c>
      <c r="Y21" s="50">
        <f>IF(ISERROR(X22/X21),0,X22/X21)</f>
        <v>6.767563432360066</v>
      </c>
      <c r="Z21" s="37">
        <f>'輸出月別'!AQ50</f>
        <v>0</v>
      </c>
      <c r="AA21" s="50">
        <f>IF(ISERROR(Z22/Z21),0,Z22/Z21)</f>
        <v>0</v>
      </c>
      <c r="AB21" s="43">
        <f>D21+F21+H21+J21+L21+N21+P21+R21+T21+V21+X21+Z21</f>
        <v>226705</v>
      </c>
      <c r="AD21" s="25"/>
      <c r="AE21" s="25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ht="13.5" customHeight="1">
      <c r="A22" s="233"/>
      <c r="B22" s="10">
        <v>981641</v>
      </c>
      <c r="C22" s="10">
        <v>1259555</v>
      </c>
      <c r="D22" s="159">
        <f>'輸出月別'!D13</f>
        <v>111715</v>
      </c>
      <c r="E22" s="52"/>
      <c r="F22" s="6">
        <f>'輸出月別'!L13</f>
        <v>179057</v>
      </c>
      <c r="G22" s="52"/>
      <c r="H22" s="6">
        <f>'輸出月別'!T13</f>
        <v>138508</v>
      </c>
      <c r="I22" s="52"/>
      <c r="J22" s="6">
        <f>'輸出月別'!AB13</f>
        <v>105426</v>
      </c>
      <c r="K22" s="52"/>
      <c r="L22" s="6">
        <f>'輸出月別'!AJ13</f>
        <v>133479</v>
      </c>
      <c r="M22" s="52"/>
      <c r="N22" s="6">
        <f>'輸出月別'!AR13</f>
        <v>118087</v>
      </c>
      <c r="O22" s="52"/>
      <c r="P22" s="6">
        <f>'輸出月別'!D50</f>
        <v>153027</v>
      </c>
      <c r="Q22" s="52"/>
      <c r="R22" s="6">
        <f>'輸出月別'!L50</f>
        <v>99262</v>
      </c>
      <c r="S22" s="52"/>
      <c r="T22" s="6">
        <f>'輸出月別'!T50</f>
        <v>86421</v>
      </c>
      <c r="U22" s="52"/>
      <c r="V22" s="6">
        <f>'輸出月別'!AB50</f>
        <v>128296</v>
      </c>
      <c r="W22" s="52"/>
      <c r="X22" s="6">
        <f>'輸出月別'!AJ50</f>
        <v>106156</v>
      </c>
      <c r="Y22" s="52"/>
      <c r="Z22" s="6">
        <f>'輸出月別'!AR50</f>
        <v>0</v>
      </c>
      <c r="AA22" s="52"/>
      <c r="AB22" s="11">
        <f t="shared" si="0"/>
        <v>1359434</v>
      </c>
      <c r="AD22" s="25"/>
      <c r="AE22" s="25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ht="13.5" customHeight="1">
      <c r="A23" s="232" t="s">
        <v>38</v>
      </c>
      <c r="B23" s="39">
        <v>213855</v>
      </c>
      <c r="C23" s="39">
        <v>235504</v>
      </c>
      <c r="D23" s="160">
        <f>'輸出月別'!C5</f>
        <v>24273</v>
      </c>
      <c r="E23" s="50">
        <f>IF(ISERROR(D24/D23),0,D24/D23)</f>
        <v>18.138754995262225</v>
      </c>
      <c r="F23" s="38">
        <f>'輸出月別'!K5</f>
        <v>24147</v>
      </c>
      <c r="G23" s="50">
        <f>IF(ISERROR(F24/F23),0,F24/F23)</f>
        <v>17.654367002112064</v>
      </c>
      <c r="H23" s="38">
        <f>'輸出月別'!S5</f>
        <v>25364</v>
      </c>
      <c r="I23" s="50">
        <f>IF(ISERROR(H24/H23),0,H24/H23)</f>
        <v>17.737501971297903</v>
      </c>
      <c r="J23" s="38">
        <f>'輸出月別'!AA5</f>
        <v>28235</v>
      </c>
      <c r="K23" s="50">
        <f>IF(ISERROR(J24/J23),0,J24/J23)</f>
        <v>17.31354701611475</v>
      </c>
      <c r="L23" s="39">
        <f>'輸出月別'!AI5</f>
        <v>22455</v>
      </c>
      <c r="M23" s="50">
        <f>IF(ISERROR(L24/L23),0,L24/L23)</f>
        <v>17.421643286573147</v>
      </c>
      <c r="N23" s="39">
        <f>'輸出月別'!AQ5</f>
        <v>30941</v>
      </c>
      <c r="O23" s="50">
        <f>IF(ISERROR(N24/N23),0,N24/N23)</f>
        <v>17.326395397692384</v>
      </c>
      <c r="P23" s="39">
        <f>'輸出月別'!C42</f>
        <v>26974</v>
      </c>
      <c r="Q23" s="50">
        <f>IF(ISERROR(P24/P23),0,P24/P23)</f>
        <v>17.574961073626454</v>
      </c>
      <c r="R23" s="39">
        <f>'輸出月別'!K42</f>
        <v>22296</v>
      </c>
      <c r="S23" s="50">
        <f>IF(ISERROR(R24/R23),0,R24/R23)</f>
        <v>17.260943667025476</v>
      </c>
      <c r="T23" s="39">
        <f>'輸出月別'!S42</f>
        <v>26496</v>
      </c>
      <c r="U23" s="50">
        <f>IF(ISERROR(T24/T23),0,T24/T23)</f>
        <v>17.12205615942029</v>
      </c>
      <c r="V23" s="39">
        <f>'輸出月別'!AA42</f>
        <v>23915</v>
      </c>
      <c r="W23" s="50">
        <f>IF(ISERROR(V24/V23),0,V24/V23)</f>
        <v>17.4860547773364</v>
      </c>
      <c r="X23" s="39">
        <f>'輸出月別'!AI42</f>
        <v>20228</v>
      </c>
      <c r="Y23" s="50">
        <f>IF(ISERROR(X24/X23),0,X24/X23)</f>
        <v>17.72720980818667</v>
      </c>
      <c r="Z23" s="39">
        <f>'輸出月別'!AQ42</f>
        <v>0</v>
      </c>
      <c r="AA23" s="50">
        <f>IF(ISERROR(Z24/Z23),0,Z24/Z23)</f>
        <v>0</v>
      </c>
      <c r="AB23" s="43">
        <f t="shared" si="0"/>
        <v>275324</v>
      </c>
      <c r="AD23" s="25"/>
      <c r="AE23" s="25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ht="13.5" customHeight="1">
      <c r="A24" s="233"/>
      <c r="B24" s="10">
        <v>4078503</v>
      </c>
      <c r="C24" s="10">
        <v>4016307</v>
      </c>
      <c r="D24" s="157">
        <f>'輸出月別'!D5</f>
        <v>440282</v>
      </c>
      <c r="E24" s="52"/>
      <c r="F24" s="10">
        <f>'輸出月別'!L5</f>
        <v>426300</v>
      </c>
      <c r="G24" s="52"/>
      <c r="H24" s="10">
        <f>'輸出月別'!T5</f>
        <v>449894</v>
      </c>
      <c r="I24" s="52"/>
      <c r="J24" s="10">
        <f>'輸出月別'!AB5</f>
        <v>488848</v>
      </c>
      <c r="K24" s="52"/>
      <c r="L24" s="12">
        <f>'輸出月別'!AJ5</f>
        <v>391203</v>
      </c>
      <c r="M24" s="52"/>
      <c r="N24" s="12">
        <f>'輸出月別'!AR5</f>
        <v>536096</v>
      </c>
      <c r="O24" s="52"/>
      <c r="P24" s="12">
        <f>'輸出月別'!D42</f>
        <v>474067</v>
      </c>
      <c r="Q24" s="52"/>
      <c r="R24" s="12">
        <f>'輸出月別'!L42</f>
        <v>384850</v>
      </c>
      <c r="S24" s="52"/>
      <c r="T24" s="12">
        <f>'輸出月別'!T42</f>
        <v>453666</v>
      </c>
      <c r="U24" s="52"/>
      <c r="V24" s="12">
        <f>'輸出月別'!AB42</f>
        <v>418179</v>
      </c>
      <c r="W24" s="52"/>
      <c r="X24" s="12">
        <f>'輸出月別'!AJ42</f>
        <v>358586</v>
      </c>
      <c r="Y24" s="52"/>
      <c r="Z24" s="12">
        <f>'輸出月別'!AR42</f>
        <v>0</v>
      </c>
      <c r="AA24" s="52"/>
      <c r="AB24" s="11">
        <f t="shared" si="0"/>
        <v>4821971</v>
      </c>
      <c r="AD24" s="25"/>
      <c r="AE24" s="25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ht="13.5" customHeight="1">
      <c r="A25" s="232" t="s">
        <v>68</v>
      </c>
      <c r="B25" s="39">
        <v>868172</v>
      </c>
      <c r="C25" s="39">
        <v>1441311</v>
      </c>
      <c r="D25" s="158">
        <f>'輸出月別'!C14</f>
        <v>99340</v>
      </c>
      <c r="E25" s="50">
        <f>IF(ISERROR(D26/D25),0,D26/D25)</f>
        <v>2.3545701630763034</v>
      </c>
      <c r="F25" s="37">
        <f>'輸出月別'!K14</f>
        <v>89433</v>
      </c>
      <c r="G25" s="50">
        <f>IF(ISERROR(F26/F25),0,F26/F25)</f>
        <v>2.4929835742958417</v>
      </c>
      <c r="H25" s="37">
        <f>'輸出月別'!S14</f>
        <v>70994</v>
      </c>
      <c r="I25" s="50">
        <f>IF(ISERROR(H26/H25),0,H26/H25)</f>
        <v>3.6505056765360453</v>
      </c>
      <c r="J25" s="37">
        <f>'輸出月別'!AA14</f>
        <v>64125</v>
      </c>
      <c r="K25" s="50">
        <f>IF(ISERROR(J26/J25),0,J26/J25)</f>
        <v>3.426495126705653</v>
      </c>
      <c r="L25" s="37">
        <f>'輸出月別'!AI14</f>
        <v>52844</v>
      </c>
      <c r="M25" s="50">
        <f>IF(ISERROR(L26/L25),0,L26/L25)</f>
        <v>4.730281583528877</v>
      </c>
      <c r="N25" s="37">
        <f>'輸出月別'!AQ14</f>
        <v>109035</v>
      </c>
      <c r="O25" s="50">
        <f>IF(ISERROR(N26/N25),0,N26/N25)</f>
        <v>2.551831980556702</v>
      </c>
      <c r="P25" s="37">
        <f>'輸出月別'!C51</f>
        <v>111847</v>
      </c>
      <c r="Q25" s="50">
        <f>IF(ISERROR(P26/P25),0,P26/P25)</f>
        <v>2.437106046653017</v>
      </c>
      <c r="R25" s="37">
        <f>'輸出月別'!K51</f>
        <v>169211</v>
      </c>
      <c r="S25" s="50">
        <f>IF(ISERROR(R26/R25),0,R26/R25)</f>
        <v>1.9591811407059825</v>
      </c>
      <c r="T25" s="37">
        <f>'輸出月別'!S51</f>
        <v>188898</v>
      </c>
      <c r="U25" s="50">
        <f>IF(ISERROR(T26/T25),0,T26/T25)</f>
        <v>1.6360840241823629</v>
      </c>
      <c r="V25" s="37">
        <f>'輸出月別'!AA51</f>
        <v>119493</v>
      </c>
      <c r="W25" s="50">
        <f>IF(ISERROR(V26/V25),0,V26/V25)</f>
        <v>1.9753207300846074</v>
      </c>
      <c r="X25" s="37">
        <f>'輸出月別'!AI51</f>
        <v>80317</v>
      </c>
      <c r="Y25" s="50">
        <f>IF(ISERROR(X26/X25),0,X26/X25)</f>
        <v>3.0053288842959773</v>
      </c>
      <c r="Z25" s="37">
        <f>'輸出月別'!AQ51</f>
        <v>0</v>
      </c>
      <c r="AA25" s="50">
        <f>IF(ISERROR(Z26/Z25),0,Z26/Z25)</f>
        <v>0</v>
      </c>
      <c r="AB25" s="43">
        <f t="shared" si="0"/>
        <v>1155537</v>
      </c>
      <c r="AD25" s="25"/>
      <c r="AE25" s="25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ht="13.5" customHeight="1" thickBot="1">
      <c r="A26" s="235"/>
      <c r="B26" s="10">
        <v>2365250</v>
      </c>
      <c r="C26" s="10">
        <v>2357878</v>
      </c>
      <c r="D26" s="161">
        <f>'輸出月別'!D14</f>
        <v>233903</v>
      </c>
      <c r="E26" s="52"/>
      <c r="F26" s="8">
        <f>'輸出月別'!L14</f>
        <v>222955</v>
      </c>
      <c r="G26" s="52"/>
      <c r="H26" s="8">
        <f>'輸出月別'!T14</f>
        <v>259164</v>
      </c>
      <c r="I26" s="50"/>
      <c r="J26" s="8">
        <f>'輸出月別'!AB14</f>
        <v>219724</v>
      </c>
      <c r="K26" s="50"/>
      <c r="L26" s="8">
        <f>'輸出月別'!AJ14</f>
        <v>249967</v>
      </c>
      <c r="M26" s="50"/>
      <c r="N26" s="8">
        <f>'輸出月別'!AR14</f>
        <v>278239</v>
      </c>
      <c r="O26" s="50"/>
      <c r="P26" s="8">
        <f>'輸出月別'!D51</f>
        <v>272583</v>
      </c>
      <c r="Q26" s="50"/>
      <c r="R26" s="8">
        <f>'輸出月別'!L51</f>
        <v>331515</v>
      </c>
      <c r="S26" s="50"/>
      <c r="T26" s="8">
        <f>'輸出月別'!T51</f>
        <v>309053</v>
      </c>
      <c r="U26" s="50"/>
      <c r="V26" s="8">
        <f>'輸出月別'!AB51</f>
        <v>236037</v>
      </c>
      <c r="W26" s="50"/>
      <c r="X26" s="8">
        <f>'輸出月別'!AJ51</f>
        <v>241379</v>
      </c>
      <c r="Y26" s="50"/>
      <c r="Z26" s="8">
        <f>'輸出月別'!AR51</f>
        <v>0</v>
      </c>
      <c r="AA26" s="50"/>
      <c r="AB26" s="11">
        <f t="shared" si="0"/>
        <v>2854519</v>
      </c>
      <c r="AD26" s="25"/>
      <c r="AE26" s="25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ht="13.5" customHeight="1">
      <c r="A27" s="234" t="s">
        <v>69</v>
      </c>
      <c r="B27" s="41">
        <v>11617530</v>
      </c>
      <c r="C27" s="41">
        <v>13357352</v>
      </c>
      <c r="D27" s="162">
        <f>D5+D7+D9+D11+D13+D15+D17+D19+D21+D23+D25</f>
        <v>883059</v>
      </c>
      <c r="E27" s="209"/>
      <c r="F27" s="41">
        <f>F5+F7+F9+F11+F13+F15+F17+F19+F21+F23+F25</f>
        <v>1243460</v>
      </c>
      <c r="G27" s="209"/>
      <c r="H27" s="41">
        <f>H5+H7+H9+H11+H13+H15+H17+H19+H21+H23+H25</f>
        <v>1394355</v>
      </c>
      <c r="I27" s="209"/>
      <c r="J27" s="41">
        <f>J5+J7+J9+J11+J13+J15+J17+J19+J21+J23+J25</f>
        <v>1361937</v>
      </c>
      <c r="K27" s="209"/>
      <c r="L27" s="41">
        <f>L5+L7+L9+L11+L13+L15+L17+L19+L21+L23+L25</f>
        <v>1545885</v>
      </c>
      <c r="M27" s="209"/>
      <c r="N27" s="41">
        <f>N5+N7+N9+N11+N13+N15+N17+N19+N21+N23+N25</f>
        <v>1774707</v>
      </c>
      <c r="O27" s="209"/>
      <c r="P27" s="41">
        <f>P5+P7+P9+P11+P13+P15+P17+P19+P21+P23+P25</f>
        <v>1859420</v>
      </c>
      <c r="Q27" s="209"/>
      <c r="R27" s="41">
        <f>R5+R7+R9+R11+R13+R15+R17+R19+R21+R23+R25</f>
        <v>1959374</v>
      </c>
      <c r="S27" s="209"/>
      <c r="T27" s="41">
        <f>T5+T7+T9+T11+T13+T15+T17+T19+T21+T23+T25</f>
        <v>1801780</v>
      </c>
      <c r="U27" s="209"/>
      <c r="V27" s="41">
        <f>V5+V7+V9+V11+V13+V15+V17+V19+V21+V23+V25</f>
        <v>1513710</v>
      </c>
      <c r="W27" s="209"/>
      <c r="X27" s="41">
        <f>X5+X7+X9+X11+X13+X15+X17+X19+X21+X23+X25</f>
        <v>1461208</v>
      </c>
      <c r="Y27" s="209"/>
      <c r="Z27" s="41">
        <f>Z5+Z7+Z9+Z11+Z13+Z15+Z17+Z19+Z21+Z23+Z25</f>
        <v>0</v>
      </c>
      <c r="AA27" s="211"/>
      <c r="AB27" s="42">
        <f>AB5+AB7+AB9+AB11+AB13+AB15+AB17+AB19+AB21+AB23+AB25</f>
        <v>16798895</v>
      </c>
      <c r="AD27" s="25"/>
      <c r="AE27" s="25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ht="13.5" customHeight="1">
      <c r="A28" s="233"/>
      <c r="B28" s="10">
        <v>47846535</v>
      </c>
      <c r="C28" s="10">
        <v>46569740</v>
      </c>
      <c r="D28" s="159">
        <f>D6+D8+D10+D12+D14+D16+D18+D20+D22+D24+D26</f>
        <v>3563980</v>
      </c>
      <c r="E28" s="210"/>
      <c r="F28" s="10">
        <f>F6+F8+F10+F12+F14+F16+F18+F20+F22+F24+F26</f>
        <v>4518556</v>
      </c>
      <c r="G28" s="210"/>
      <c r="H28" s="10">
        <f>H6+H8+H10+H12+H14+H16+H18+H20+H22+H24+H26</f>
        <v>4853658</v>
      </c>
      <c r="I28" s="210"/>
      <c r="J28" s="10">
        <f>J6+J8+J10+J12+J14+J16+J18+J20+J22+J24+J26</f>
        <v>4809900</v>
      </c>
      <c r="K28" s="210"/>
      <c r="L28" s="10">
        <f>L6+L8+L10+L12+L14+L16+L18+L20+L22+L24+L26</f>
        <v>4749362</v>
      </c>
      <c r="M28" s="210"/>
      <c r="N28" s="10">
        <f>N6+N8+N10+N12+N14+N16+N18+N20+N22+N24+N26</f>
        <v>4788171</v>
      </c>
      <c r="O28" s="210"/>
      <c r="P28" s="10">
        <f>P6+P8+P10+P12+P14+P16+P18+P20+P22+P24+P26</f>
        <v>5150287</v>
      </c>
      <c r="Q28" s="210"/>
      <c r="R28" s="10">
        <f>R6+R8+R10+R12+R14+R16+R18+R20+R22+R24+R26</f>
        <v>4791962</v>
      </c>
      <c r="S28" s="210"/>
      <c r="T28" s="10">
        <f>T6+T8+T10+T12+T14+T16+T18+T20+T22+T24+T26</f>
        <v>4852494</v>
      </c>
      <c r="U28" s="210"/>
      <c r="V28" s="10">
        <f>V6+V8+V10+V12+V14+V16+V18+V20+V22+V24+V26</f>
        <v>4750319</v>
      </c>
      <c r="W28" s="210"/>
      <c r="X28" s="10">
        <f>X6+X8+X10+X12+X14+X16+X18+X20+X22+X24+X26</f>
        <v>4710211</v>
      </c>
      <c r="Y28" s="210"/>
      <c r="Z28" s="10">
        <f>Z6+Z8+Z10+Z12+Z14+Z16+Z18+Z20+Z22+Z24+Z26</f>
        <v>0</v>
      </c>
      <c r="AA28" s="212"/>
      <c r="AB28" s="13">
        <f>AB6+AB8+AB10+AB12+AB14+AB16+AB18+AB20+AB22+AB24+AB26</f>
        <v>51538900</v>
      </c>
      <c r="AD28" s="25"/>
      <c r="AE28" s="25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ht="13.5" customHeight="1">
      <c r="A29" s="232" t="s">
        <v>70</v>
      </c>
      <c r="B29" s="207"/>
      <c r="C29" s="207"/>
      <c r="D29" s="207"/>
      <c r="E29" s="205"/>
      <c r="F29" s="40">
        <f>D27+F27</f>
        <v>2126519</v>
      </c>
      <c r="G29" s="205"/>
      <c r="H29" s="40">
        <f>F29+H27</f>
        <v>3520874</v>
      </c>
      <c r="I29" s="205"/>
      <c r="J29" s="40">
        <f>H29+J27</f>
        <v>4882811</v>
      </c>
      <c r="K29" s="205"/>
      <c r="L29" s="40">
        <f>J29+L27</f>
        <v>6428696</v>
      </c>
      <c r="M29" s="205"/>
      <c r="N29" s="40">
        <f>L29+N27</f>
        <v>8203403</v>
      </c>
      <c r="O29" s="205"/>
      <c r="P29" s="40">
        <f>N29+P27</f>
        <v>10062823</v>
      </c>
      <c r="Q29" s="205"/>
      <c r="R29" s="40">
        <f>P29+R27</f>
        <v>12022197</v>
      </c>
      <c r="S29" s="205"/>
      <c r="T29" s="40">
        <f>R29+T27</f>
        <v>13823977</v>
      </c>
      <c r="U29" s="205"/>
      <c r="V29" s="40">
        <f>T29+V27</f>
        <v>15337687</v>
      </c>
      <c r="W29" s="205"/>
      <c r="X29" s="40">
        <f>V29+X27</f>
        <v>16798895</v>
      </c>
      <c r="Y29" s="205"/>
      <c r="Z29" s="40">
        <f>X29+Z27</f>
        <v>16798895</v>
      </c>
      <c r="AA29" s="213"/>
      <c r="AB29" s="230"/>
      <c r="AD29" s="25"/>
      <c r="AE29" s="25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ht="13.5" customHeight="1" thickBot="1">
      <c r="A30" s="235"/>
      <c r="B30" s="208"/>
      <c r="C30" s="208"/>
      <c r="D30" s="208"/>
      <c r="E30" s="206"/>
      <c r="F30" s="14">
        <f>D28+F28</f>
        <v>8082536</v>
      </c>
      <c r="G30" s="206"/>
      <c r="H30" s="14">
        <f>F30+H28</f>
        <v>12936194</v>
      </c>
      <c r="I30" s="206"/>
      <c r="J30" s="14">
        <f>H30+J28</f>
        <v>17746094</v>
      </c>
      <c r="K30" s="206"/>
      <c r="L30" s="14">
        <f>J30+L28</f>
        <v>22495456</v>
      </c>
      <c r="M30" s="206"/>
      <c r="N30" s="14">
        <f>L30+N28</f>
        <v>27283627</v>
      </c>
      <c r="O30" s="206"/>
      <c r="P30" s="14">
        <f>N30+P28</f>
        <v>32433914</v>
      </c>
      <c r="Q30" s="206"/>
      <c r="R30" s="14">
        <f>P30+R28</f>
        <v>37225876</v>
      </c>
      <c r="S30" s="206"/>
      <c r="T30" s="14">
        <f>R30+T28</f>
        <v>42078370</v>
      </c>
      <c r="U30" s="206"/>
      <c r="V30" s="14">
        <f>T30+V28</f>
        <v>46828689</v>
      </c>
      <c r="W30" s="206"/>
      <c r="X30" s="14">
        <f>V30+X28</f>
        <v>51538900</v>
      </c>
      <c r="Y30" s="206"/>
      <c r="Z30" s="14">
        <f>X30+Z28</f>
        <v>51538900</v>
      </c>
      <c r="AA30" s="214"/>
      <c r="AB30" s="231"/>
      <c r="AD30" s="25"/>
      <c r="AE30" s="25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ht="24.75" customHeight="1" thickBot="1">
      <c r="A31" s="33" t="s">
        <v>87</v>
      </c>
      <c r="B31" s="15"/>
      <c r="C31" s="15"/>
      <c r="D31" s="15"/>
      <c r="E31" s="7"/>
      <c r="F31" s="15"/>
      <c r="G31" s="7"/>
      <c r="H31" s="15"/>
      <c r="I31" s="7"/>
      <c r="J31" s="15"/>
      <c r="K31" s="7"/>
      <c r="L31" s="15"/>
      <c r="M31" s="7"/>
      <c r="N31" s="15"/>
      <c r="O31" s="7"/>
      <c r="P31" s="15"/>
      <c r="Q31" s="47"/>
      <c r="R31" s="15"/>
      <c r="S31" s="47"/>
      <c r="T31" s="15"/>
      <c r="U31" s="47"/>
      <c r="V31" s="15"/>
      <c r="W31" s="47"/>
      <c r="X31" s="15"/>
      <c r="Y31" s="47"/>
      <c r="Z31" s="15"/>
      <c r="AA31" s="47"/>
      <c r="AB31" s="15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ht="13.5" customHeight="1">
      <c r="A32" s="234" t="s">
        <v>71</v>
      </c>
      <c r="B32" s="41">
        <v>1072948</v>
      </c>
      <c r="C32" s="41">
        <v>1087728</v>
      </c>
      <c r="D32" s="163">
        <f>'輸出月別'!C20</f>
        <v>83143</v>
      </c>
      <c r="E32" s="59">
        <f>IF(ISERROR(D33/D32),0,D33/D32)</f>
        <v>46.628724005628854</v>
      </c>
      <c r="F32" s="44">
        <f>'輸出月別'!K20</f>
        <v>82010</v>
      </c>
      <c r="G32" s="59">
        <f>IF(ISERROR(F33/F32),0,F33/F32)</f>
        <v>47.20771857090599</v>
      </c>
      <c r="H32" s="41">
        <f>'輸出月別'!S20</f>
        <v>106122</v>
      </c>
      <c r="I32" s="59">
        <f>IF(ISERROR(H33/H32),0,H33/H32)</f>
        <v>45.0232468291212</v>
      </c>
      <c r="J32" s="41">
        <f>'輸出月別'!AA20</f>
        <v>99407</v>
      </c>
      <c r="K32" s="59">
        <f>IF(ISERROR(J33/J32),0,J33/J32)</f>
        <v>45.45355960847828</v>
      </c>
      <c r="L32" s="41">
        <f>'輸出月別'!AI20</f>
        <v>91844</v>
      </c>
      <c r="M32" s="59">
        <f>IF(ISERROR(L33/L32),0,L33/L32)</f>
        <v>48.04694917468751</v>
      </c>
      <c r="N32" s="41">
        <f>'輸出月別'!AQ20</f>
        <v>101170</v>
      </c>
      <c r="O32" s="59">
        <f>IF(ISERROR(N33/N32),0,N33/N32)</f>
        <v>48.457190866857765</v>
      </c>
      <c r="P32" s="41">
        <f>'輸出月別'!C57</f>
        <v>93404</v>
      </c>
      <c r="Q32" s="59">
        <f>IF(ISERROR(P33/P32),0,P33/P32)</f>
        <v>51.44505588625755</v>
      </c>
      <c r="R32" s="41">
        <f>'輸出月別'!K57</f>
        <v>99894</v>
      </c>
      <c r="S32" s="59">
        <f>IF(ISERROR(R33/R32),0,R33/R32)</f>
        <v>56.99210162772539</v>
      </c>
      <c r="T32" s="41">
        <f>'輸出月別'!S57</f>
        <v>95934</v>
      </c>
      <c r="U32" s="59">
        <f>IF(ISERROR(T33/T32),0,T33/T32)</f>
        <v>53.00558717451581</v>
      </c>
      <c r="V32" s="41">
        <f>'輸出月別'!AA57</f>
        <v>92202</v>
      </c>
      <c r="W32" s="59">
        <f>IF(ISERROR(V33/V32),0,V33/V32)</f>
        <v>56.130561159193945</v>
      </c>
      <c r="X32" s="41">
        <f>'輸出月別'!AI57</f>
        <v>86694</v>
      </c>
      <c r="Y32" s="59">
        <f>IF(ISERROR(X33/X32),0,X33/X32)</f>
        <v>55.7755900062288</v>
      </c>
      <c r="Z32" s="41">
        <f>'輸出月別'!AQ57</f>
        <v>0</v>
      </c>
      <c r="AA32" s="59">
        <f>IF(ISERROR(Z33/Z32),0,Z33/Z32)</f>
        <v>0</v>
      </c>
      <c r="AB32" s="42">
        <f>D32+F32+H32+J32+L32+N32+P32+R32+T32+V32+X32+Z32</f>
        <v>1031824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ht="13.5" customHeight="1" thickBot="1">
      <c r="A33" s="233"/>
      <c r="B33" s="12">
        <v>47886198</v>
      </c>
      <c r="C33" s="12">
        <v>46333588</v>
      </c>
      <c r="D33" s="157">
        <f>'輸出月別'!D20</f>
        <v>3876852</v>
      </c>
      <c r="E33" s="52"/>
      <c r="F33" s="6">
        <f>'輸出月別'!L20</f>
        <v>3871505</v>
      </c>
      <c r="G33" s="52"/>
      <c r="H33" s="10">
        <f>'輸出月別'!T20</f>
        <v>4777957</v>
      </c>
      <c r="I33" s="50"/>
      <c r="J33" s="10">
        <f>'輸出月別'!AB20</f>
        <v>4518402</v>
      </c>
      <c r="K33" s="50"/>
      <c r="L33" s="10">
        <f>'輸出月別'!AJ20</f>
        <v>4412824</v>
      </c>
      <c r="M33" s="50"/>
      <c r="N33" s="10">
        <f>'輸出月別'!AR20</f>
        <v>4902414</v>
      </c>
      <c r="O33" s="52"/>
      <c r="P33" s="10">
        <f>'輸出月別'!D57</f>
        <v>4805174</v>
      </c>
      <c r="Q33" s="52"/>
      <c r="R33" s="10">
        <f>'輸出月別'!L57</f>
        <v>5693169</v>
      </c>
      <c r="S33" s="52"/>
      <c r="T33" s="10">
        <f>'輸出月別'!T57</f>
        <v>5085038</v>
      </c>
      <c r="U33" s="52"/>
      <c r="V33" s="10">
        <f>'輸出月別'!AB57</f>
        <v>5175350</v>
      </c>
      <c r="W33" s="52"/>
      <c r="X33" s="10">
        <f>'輸出月別'!AJ57</f>
        <v>4835409</v>
      </c>
      <c r="Y33" s="52"/>
      <c r="Z33" s="10">
        <f>'輸出月別'!AR57</f>
        <v>0</v>
      </c>
      <c r="AA33" s="52"/>
      <c r="AB33" s="11">
        <f aca="true" t="shared" si="1" ref="AB33:AB51">D33+F33+H33+J33+L33+N33+P33+R33+T33+V33+X33+Z33</f>
        <v>51954094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ht="13.5" customHeight="1">
      <c r="A34" s="232" t="s">
        <v>72</v>
      </c>
      <c r="B34" s="37">
        <v>1586889</v>
      </c>
      <c r="C34" s="37">
        <v>1865117</v>
      </c>
      <c r="D34" s="158">
        <f>'輸出月別'!C21</f>
        <v>147908</v>
      </c>
      <c r="E34" s="50">
        <f>IF(ISERROR(D35/D34),0,D35/D34)</f>
        <v>50.65371041458204</v>
      </c>
      <c r="F34" s="38">
        <f>'輸出月別'!K21</f>
        <v>143398</v>
      </c>
      <c r="G34" s="50">
        <f>IF(ISERROR(F35/F34),0,F35/F34)</f>
        <v>52.769487719493995</v>
      </c>
      <c r="H34" s="38">
        <f>'輸出月別'!S21</f>
        <v>161840</v>
      </c>
      <c r="I34" s="58">
        <f>IF(ISERROR(H35/H34),0,H35/H34)</f>
        <v>53.50641374196738</v>
      </c>
      <c r="J34" s="38">
        <f>'輸出月別'!AA21</f>
        <v>163205</v>
      </c>
      <c r="K34" s="58">
        <f>IF(ISERROR(J35/J34),0,J35/J34)</f>
        <v>51.87787751600747</v>
      </c>
      <c r="L34" s="38">
        <f>'輸出月別'!AI21</f>
        <v>192341</v>
      </c>
      <c r="M34" s="58">
        <f>IF(ISERROR(L35/L34),0,L35/L34)</f>
        <v>41.81966923328879</v>
      </c>
      <c r="N34" s="41">
        <f>'輸出月別'!AQ21</f>
        <v>203162</v>
      </c>
      <c r="O34" s="50">
        <f>IF(ISERROR(N35/N34),0,N35/N34)</f>
        <v>41.763651667142476</v>
      </c>
      <c r="P34" s="39">
        <f>'輸出月別'!C58</f>
        <v>150250</v>
      </c>
      <c r="Q34" s="50">
        <f>IF(ISERROR(P35/P34),0,P35/P34)</f>
        <v>54.580945091514145</v>
      </c>
      <c r="R34" s="39">
        <f>'輸出月別'!K58</f>
        <v>151208</v>
      </c>
      <c r="S34" s="50">
        <f>IF(ISERROR(R35/R34),0,R35/R34)</f>
        <v>53.83664224115126</v>
      </c>
      <c r="T34" s="39">
        <f>'輸出月別'!S58</f>
        <v>184357</v>
      </c>
      <c r="U34" s="50">
        <f>IF(ISERROR(T35/T34),0,T35/T34)</f>
        <v>48.17633721529424</v>
      </c>
      <c r="V34" s="39">
        <f>'輸出月別'!AA58</f>
        <v>168776</v>
      </c>
      <c r="W34" s="50">
        <f>IF(ISERROR(V35/V34),0,V35/V34)</f>
        <v>53.48296558752429</v>
      </c>
      <c r="X34" s="39">
        <f>'輸出月別'!AI58</f>
        <v>146668</v>
      </c>
      <c r="Y34" s="50">
        <f>IF(ISERROR(X35/X34),0,X35/X34)</f>
        <v>53.84771729347915</v>
      </c>
      <c r="Z34" s="39">
        <f>'輸出月別'!AQ58</f>
        <v>0</v>
      </c>
      <c r="AA34" s="50">
        <f>IF(ISERROR(Z35/Z34),0,Z35/Z34)</f>
        <v>0</v>
      </c>
      <c r="AB34" s="43">
        <f>D34+F34+H34+J34+L34+N34+P34+R34+T34+V34+X34+Z34</f>
        <v>1813113</v>
      </c>
      <c r="AD34" s="204"/>
      <c r="AE34" s="204"/>
      <c r="AF34" s="20"/>
      <c r="AG34" s="204"/>
      <c r="AH34" s="204"/>
      <c r="AI34" s="204"/>
      <c r="AJ34" s="204"/>
      <c r="AK34" s="204"/>
      <c r="AL34" s="204"/>
      <c r="AM34" s="20"/>
      <c r="AN34" s="18"/>
      <c r="AO34" s="20"/>
      <c r="AP34" s="204"/>
      <c r="AQ34" s="204"/>
      <c r="AR34" s="204"/>
      <c r="AS34" s="204"/>
      <c r="AT34" s="204"/>
      <c r="AU34" s="204"/>
      <c r="AV34" s="20"/>
      <c r="AW34" s="204"/>
      <c r="AX34" s="204"/>
      <c r="AY34" s="204"/>
      <c r="AZ34" s="204"/>
      <c r="BA34" s="204"/>
      <c r="BB34" s="204"/>
    </row>
    <row r="35" spans="1:54" ht="13.5" customHeight="1">
      <c r="A35" s="233"/>
      <c r="B35" s="10">
        <v>83292217</v>
      </c>
      <c r="C35" s="10">
        <v>80292549</v>
      </c>
      <c r="D35" s="159">
        <f>'輸出月別'!D21</f>
        <v>7492089</v>
      </c>
      <c r="E35" s="52"/>
      <c r="F35" s="10">
        <f>'輸出月別'!L21</f>
        <v>7567039</v>
      </c>
      <c r="G35" s="52"/>
      <c r="H35" s="10">
        <f>'輸出月別'!T21</f>
        <v>8659478</v>
      </c>
      <c r="I35" s="52"/>
      <c r="J35" s="10">
        <f>'輸出月別'!AB21</f>
        <v>8466729</v>
      </c>
      <c r="K35" s="52"/>
      <c r="L35" s="10">
        <f>'輸出月別'!AJ21</f>
        <v>8043637</v>
      </c>
      <c r="M35" s="52"/>
      <c r="N35" s="10">
        <f>'輸出月別'!AR21</f>
        <v>8484787</v>
      </c>
      <c r="O35" s="52"/>
      <c r="P35" s="174">
        <f>'輸出月別'!D58</f>
        <v>8200787</v>
      </c>
      <c r="Q35" s="52"/>
      <c r="R35" s="174">
        <f>'輸出月別'!L58</f>
        <v>8140531</v>
      </c>
      <c r="S35" s="52"/>
      <c r="T35" s="174">
        <f>'輸出月別'!T58</f>
        <v>8881645</v>
      </c>
      <c r="U35" s="52"/>
      <c r="V35" s="12">
        <f>'輸出月別'!AB58</f>
        <v>9026641</v>
      </c>
      <c r="W35" s="52"/>
      <c r="X35" s="12">
        <f>'輸出月別'!AJ58</f>
        <v>7897737</v>
      </c>
      <c r="Y35" s="52"/>
      <c r="Z35" s="12">
        <f>'輸出月別'!AR58</f>
        <v>0</v>
      </c>
      <c r="AA35" s="52"/>
      <c r="AB35" s="13">
        <f t="shared" si="1"/>
        <v>90861100</v>
      </c>
      <c r="AD35" s="5"/>
      <c r="AE35" s="5"/>
      <c r="AF35" s="20"/>
      <c r="AG35" s="21"/>
      <c r="AH35" s="202"/>
      <c r="AI35" s="202"/>
      <c r="AJ35" s="202"/>
      <c r="AK35" s="5"/>
      <c r="AL35" s="5"/>
      <c r="AM35" s="20"/>
      <c r="AN35" s="21"/>
      <c r="AO35" s="20"/>
      <c r="AP35" s="21"/>
      <c r="AQ35" s="202"/>
      <c r="AR35" s="202"/>
      <c r="AS35" s="202"/>
      <c r="AT35" s="5"/>
      <c r="AU35" s="5"/>
      <c r="AV35" s="20"/>
      <c r="AW35" s="21"/>
      <c r="AX35" s="202"/>
      <c r="AY35" s="202"/>
      <c r="AZ35" s="202"/>
      <c r="BA35" s="5"/>
      <c r="BB35" s="5"/>
    </row>
    <row r="36" spans="1:54" ht="13.5" customHeight="1">
      <c r="A36" s="232" t="s">
        <v>101</v>
      </c>
      <c r="B36" s="37">
        <v>447130</v>
      </c>
      <c r="C36" s="37">
        <v>604451</v>
      </c>
      <c r="D36" s="160">
        <f>'輸出月別'!C22</f>
        <v>37811</v>
      </c>
      <c r="E36" s="50">
        <f>IF(ISERROR(D37/D36),0,D37/D36)</f>
        <v>57.43804712914231</v>
      </c>
      <c r="F36" s="37">
        <f>'輸出月別'!K22</f>
        <v>157901</v>
      </c>
      <c r="G36" s="50">
        <f>IF(ISERROR(F37/F36),0,F37/F36)</f>
        <v>20.626620477387732</v>
      </c>
      <c r="H36" s="37">
        <f>'輸出月別'!S22</f>
        <v>64520</v>
      </c>
      <c r="I36" s="50">
        <f>IF(ISERROR(H37/H36),0,H37/H36)</f>
        <v>44.727851828890266</v>
      </c>
      <c r="J36" s="37">
        <f>'輸出月別'!AA22</f>
        <v>67036</v>
      </c>
      <c r="K36" s="50">
        <f>IF(ISERROR(J37/J36),0,J37/J36)</f>
        <v>38.65803448893132</v>
      </c>
      <c r="L36" s="37">
        <f>'輸出月別'!AI22</f>
        <v>55007</v>
      </c>
      <c r="M36" s="50">
        <f>IF(ISERROR(L37/L36),0,L37/L36)</f>
        <v>47.76393913501918</v>
      </c>
      <c r="N36" s="37">
        <f>'輸出月別'!AQ22</f>
        <v>67395</v>
      </c>
      <c r="O36" s="50">
        <f>IF(ISERROR(N37/N36),0,N37/N36)</f>
        <v>44.26728985829809</v>
      </c>
      <c r="P36" s="37">
        <f>'輸出月別'!C59</f>
        <v>66084</v>
      </c>
      <c r="Q36" s="50">
        <f>IF(ISERROR(P37/P36),0,P37/P36)</f>
        <v>52.692482295260575</v>
      </c>
      <c r="R36" s="37">
        <f>'輸出月別'!K59</f>
        <v>74868</v>
      </c>
      <c r="S36" s="50">
        <f>IF(ISERROR(R37/R36),0,R37/R36)</f>
        <v>42.52458994496981</v>
      </c>
      <c r="T36" s="37">
        <f>'輸出月別'!S59</f>
        <v>56970</v>
      </c>
      <c r="U36" s="50">
        <f>IF(ISERROR(T37/T36),0,T37/T36)</f>
        <v>54.45232578550114</v>
      </c>
      <c r="V36" s="37">
        <f>'輸出月別'!AA59</f>
        <v>68683</v>
      </c>
      <c r="W36" s="50">
        <f>IF(ISERROR(V37/V36),0,V37/V36)</f>
        <v>53.6305490441594</v>
      </c>
      <c r="X36" s="37">
        <f>'輸出月別'!AI59</f>
        <v>62233</v>
      </c>
      <c r="Y36" s="50">
        <f>IF(ISERROR(X37/X36),0,X37/X36)</f>
        <v>51.364774315877426</v>
      </c>
      <c r="Z36" s="37">
        <f>'輸出月別'!AQ59</f>
        <v>0</v>
      </c>
      <c r="AA36" s="50">
        <f>IF(ISERROR(Z37/Z36),0,Z37/Z36)</f>
        <v>0</v>
      </c>
      <c r="AB36" s="45">
        <f t="shared" si="1"/>
        <v>778508</v>
      </c>
      <c r="AD36" s="23"/>
      <c r="AE36" s="23"/>
      <c r="AF36" s="20"/>
      <c r="AG36" s="21"/>
      <c r="AH36" s="203"/>
      <c r="AI36" s="203"/>
      <c r="AJ36" s="203"/>
      <c r="AK36" s="23"/>
      <c r="AL36" s="23"/>
      <c r="AM36" s="20"/>
      <c r="AN36" s="21"/>
      <c r="AO36" s="20"/>
      <c r="AP36" s="21"/>
      <c r="AQ36" s="203"/>
      <c r="AR36" s="203"/>
      <c r="AS36" s="203"/>
      <c r="AT36" s="23"/>
      <c r="AU36" s="23"/>
      <c r="AV36" s="20"/>
      <c r="AW36" s="21"/>
      <c r="AX36" s="203"/>
      <c r="AY36" s="203"/>
      <c r="AZ36" s="203"/>
      <c r="BA36" s="23"/>
      <c r="BB36" s="23"/>
    </row>
    <row r="37" spans="1:54" ht="13.5" customHeight="1">
      <c r="A37" s="233"/>
      <c r="B37" s="10">
        <v>25512260</v>
      </c>
      <c r="C37" s="10">
        <v>27992248</v>
      </c>
      <c r="D37" s="157">
        <f>'輸出月別'!D22</f>
        <v>2171790</v>
      </c>
      <c r="E37" s="52"/>
      <c r="F37" s="6">
        <f>'輸出月別'!L22</f>
        <v>3256964</v>
      </c>
      <c r="G37" s="52"/>
      <c r="H37" s="6">
        <f>'輸出月別'!T22</f>
        <v>2885841</v>
      </c>
      <c r="I37" s="50"/>
      <c r="J37" s="6">
        <f>'輸出月別'!AB22</f>
        <v>2591480</v>
      </c>
      <c r="K37" s="50"/>
      <c r="L37" s="6">
        <f>'輸出月別'!AJ22</f>
        <v>2627351</v>
      </c>
      <c r="M37" s="50"/>
      <c r="N37" s="6">
        <f>'輸出月別'!AR22</f>
        <v>2983394</v>
      </c>
      <c r="O37" s="52"/>
      <c r="P37" s="6">
        <f>'輸出月別'!D59</f>
        <v>3482130</v>
      </c>
      <c r="Q37" s="52"/>
      <c r="R37" s="6">
        <f>'輸出月別'!L59</f>
        <v>3183731</v>
      </c>
      <c r="S37" s="52"/>
      <c r="T37" s="6">
        <f>'輸出月別'!T59</f>
        <v>3102149</v>
      </c>
      <c r="U37" s="52"/>
      <c r="V37" s="6">
        <f>'輸出月別'!AB59</f>
        <v>3683507</v>
      </c>
      <c r="W37" s="52"/>
      <c r="X37" s="6">
        <f>'輸出月別'!AJ59</f>
        <v>3196584</v>
      </c>
      <c r="Y37" s="52"/>
      <c r="Z37" s="6">
        <f>'輸出月別'!AR59</f>
        <v>0</v>
      </c>
      <c r="AA37" s="52"/>
      <c r="AB37" s="11">
        <f t="shared" si="1"/>
        <v>33164921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ht="13.5" customHeight="1">
      <c r="A38" s="232" t="s">
        <v>15</v>
      </c>
      <c r="B38" s="37">
        <v>12968</v>
      </c>
      <c r="C38" s="37">
        <v>12780</v>
      </c>
      <c r="D38" s="158">
        <f>'輸出月別'!C24</f>
        <v>2891</v>
      </c>
      <c r="E38" s="50">
        <f>IF(ISERROR(D39/D38),0,D39/D38)</f>
        <v>32.117260463507435</v>
      </c>
      <c r="F38" s="38">
        <f>'輸出月別'!K24</f>
        <v>638</v>
      </c>
      <c r="G38" s="50">
        <f>IF(ISERROR(F39/F38),0,F39/F38)</f>
        <v>72.31191222570533</v>
      </c>
      <c r="H38" s="38">
        <f>'輸出月別'!S24</f>
        <v>1371</v>
      </c>
      <c r="I38" s="58">
        <f>IF(ISERROR(H39/H38),0,H39/H38)</f>
        <v>83.32822757111597</v>
      </c>
      <c r="J38" s="38">
        <f>'輸出月別'!AA24</f>
        <v>822</v>
      </c>
      <c r="K38" s="58">
        <f>IF(ISERROR(J39/J38),0,J39/J38)</f>
        <v>81.56326034063261</v>
      </c>
      <c r="L38" s="38">
        <f>'輸出月別'!AI24</f>
        <v>1453</v>
      </c>
      <c r="M38" s="58">
        <f>IF(ISERROR(L39/L38),0,L39/L38)</f>
        <v>71.99036476256022</v>
      </c>
      <c r="N38" s="39">
        <f>'輸出月別'!AQ24</f>
        <v>1268</v>
      </c>
      <c r="O38" s="50">
        <f>IF(ISERROR(N39/N38),0,N39/N38)</f>
        <v>78.59384858044164</v>
      </c>
      <c r="P38" s="39">
        <f>'輸出月別'!C61</f>
        <v>1406</v>
      </c>
      <c r="Q38" s="50">
        <f>IF(ISERROR(P39/P38),0,P39/P38)</f>
        <v>80.9566145092461</v>
      </c>
      <c r="R38" s="39">
        <f>'輸出月別'!K61</f>
        <v>2507</v>
      </c>
      <c r="S38" s="50">
        <f>IF(ISERROR(R39/R38),0,R39/R38)</f>
        <v>48.875149581172714</v>
      </c>
      <c r="T38" s="39">
        <f>'輸出月別'!S61</f>
        <v>1168</v>
      </c>
      <c r="U38" s="50">
        <f>IF(ISERROR(T39/T38),0,T39/T38)</f>
        <v>83.70462328767124</v>
      </c>
      <c r="V38" s="39">
        <f>'輸出月別'!AA61</f>
        <v>900</v>
      </c>
      <c r="W38" s="50">
        <f>IF(ISERROR(V39/V38),0,V39/V38)</f>
        <v>89.95</v>
      </c>
      <c r="X38" s="39">
        <f>'輸出月別'!AI61</f>
        <v>883</v>
      </c>
      <c r="Y38" s="50">
        <f>IF(ISERROR(X39/X38),0,X39/X38)</f>
        <v>90.46319365798415</v>
      </c>
      <c r="Z38" s="39">
        <f>'輸出月別'!AQ61</f>
        <v>0</v>
      </c>
      <c r="AA38" s="50">
        <f>IF(ISERROR(Z39/Z38),0,Z39/Z38)</f>
        <v>0</v>
      </c>
      <c r="AB38" s="45">
        <f t="shared" si="1"/>
        <v>15307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ht="13.5" customHeight="1">
      <c r="A39" s="233"/>
      <c r="B39" s="10">
        <v>1371831</v>
      </c>
      <c r="C39" s="10">
        <v>998929</v>
      </c>
      <c r="D39" s="159">
        <f>'輸出月別'!D24</f>
        <v>92851</v>
      </c>
      <c r="E39" s="52"/>
      <c r="F39" s="10">
        <f>'輸出月別'!L24</f>
        <v>46135</v>
      </c>
      <c r="G39" s="52"/>
      <c r="H39" s="10">
        <f>'輸出月別'!T24</f>
        <v>114243</v>
      </c>
      <c r="I39" s="52"/>
      <c r="J39" s="10">
        <f>'輸出月別'!AB24</f>
        <v>67045</v>
      </c>
      <c r="K39" s="52"/>
      <c r="L39" s="10">
        <f>'輸出月別'!AJ24</f>
        <v>104602</v>
      </c>
      <c r="M39" s="52"/>
      <c r="N39" s="12">
        <f>'輸出月別'!AR24</f>
        <v>99657</v>
      </c>
      <c r="O39" s="52"/>
      <c r="P39" s="12">
        <f>'輸出月別'!D61</f>
        <v>113825</v>
      </c>
      <c r="Q39" s="52"/>
      <c r="R39" s="12">
        <f>'輸出月別'!L61</f>
        <v>122530</v>
      </c>
      <c r="S39" s="52"/>
      <c r="T39" s="12">
        <f>'輸出月別'!T61</f>
        <v>97767</v>
      </c>
      <c r="U39" s="52"/>
      <c r="V39" s="12">
        <f>'輸出月別'!AB61</f>
        <v>80955</v>
      </c>
      <c r="W39" s="52"/>
      <c r="X39" s="12">
        <f>'輸出月別'!AJ61</f>
        <v>79879</v>
      </c>
      <c r="Y39" s="52"/>
      <c r="Z39" s="12">
        <f>'輸出月別'!AR61</f>
        <v>0</v>
      </c>
      <c r="AA39" s="52"/>
      <c r="AB39" s="11">
        <f t="shared" si="1"/>
        <v>1019489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ht="13.5" customHeight="1">
      <c r="A40" s="232" t="s">
        <v>22</v>
      </c>
      <c r="B40" s="37">
        <v>205873</v>
      </c>
      <c r="C40" s="37">
        <v>211119</v>
      </c>
      <c r="D40" s="160">
        <f>'輸出月別'!C25</f>
        <v>21612</v>
      </c>
      <c r="E40" s="50">
        <f>IF(ISERROR(D41/D40),0,D41/D40)</f>
        <v>42.61104941699056</v>
      </c>
      <c r="F40" s="37">
        <f>'輸出月別'!K25</f>
        <v>20234</v>
      </c>
      <c r="G40" s="50">
        <f>IF(ISERROR(F41/F40),0,F41/F40)</f>
        <v>38.75644954037758</v>
      </c>
      <c r="H40" s="37">
        <f>'輸出月別'!S25</f>
        <v>18012</v>
      </c>
      <c r="I40" s="50">
        <f>IF(ISERROR(H41/H40),0,H41/H40)</f>
        <v>45.663835220963804</v>
      </c>
      <c r="J40" s="37">
        <f>'輸出月別'!AA25</f>
        <v>16156</v>
      </c>
      <c r="K40" s="50">
        <f>IF(ISERROR(J41/J40),0,J41/J40)</f>
        <v>48.10274820500124</v>
      </c>
      <c r="L40" s="37">
        <f>'輸出月別'!AI25</f>
        <v>20244</v>
      </c>
      <c r="M40" s="50">
        <f>IF(ISERROR(L41/L40),0,L41/L40)</f>
        <v>40.76269511954159</v>
      </c>
      <c r="N40" s="37">
        <f>'輸出月別'!AQ25</f>
        <v>18797</v>
      </c>
      <c r="O40" s="50">
        <f>IF(ISERROR(N41/N40),0,N41/N40)</f>
        <v>40.19955312017875</v>
      </c>
      <c r="P40" s="37">
        <f>'輸出月別'!C62</f>
        <v>23386</v>
      </c>
      <c r="Q40" s="50">
        <f>IF(ISERROR(P41/P40),0,P41/P40)</f>
        <v>39.982767467715725</v>
      </c>
      <c r="R40" s="37">
        <f>'輸出月別'!K62</f>
        <v>14629</v>
      </c>
      <c r="S40" s="50">
        <f>IF(ISERROR(R41/R40),0,R41/R40)</f>
        <v>46.97046961514799</v>
      </c>
      <c r="T40" s="37">
        <f>'輸出月別'!S62</f>
        <v>16590</v>
      </c>
      <c r="U40" s="50">
        <f>IF(ISERROR(T41/T40),0,T41/T40)</f>
        <v>43.525678119349</v>
      </c>
      <c r="V40" s="37">
        <f>'輸出月別'!AA62</f>
        <v>14826</v>
      </c>
      <c r="W40" s="50">
        <f>IF(ISERROR(V41/V40),0,V41/V40)</f>
        <v>44.51106164845542</v>
      </c>
      <c r="X40" s="37">
        <f>'輸出月別'!AI62</f>
        <v>14226</v>
      </c>
      <c r="Y40" s="50">
        <f>IF(ISERROR(X41/X40),0,X41/X40)</f>
        <v>43.73168845775341</v>
      </c>
      <c r="Z40" s="37">
        <f>'輸出月別'!AQ62</f>
        <v>0</v>
      </c>
      <c r="AA40" s="50">
        <f>IF(ISERROR(Z41/Z40),0,Z41/Z40)</f>
        <v>0</v>
      </c>
      <c r="AB40" s="45">
        <f t="shared" si="1"/>
        <v>198712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ht="13.5" customHeight="1">
      <c r="A41" s="233"/>
      <c r="B41" s="10">
        <v>7905946</v>
      </c>
      <c r="C41" s="10">
        <v>8732834</v>
      </c>
      <c r="D41" s="159">
        <f>'輸出月別'!D25</f>
        <v>920910</v>
      </c>
      <c r="E41" s="52"/>
      <c r="F41" s="6">
        <f>'輸出月別'!L25</f>
        <v>784198</v>
      </c>
      <c r="G41" s="52"/>
      <c r="H41" s="6">
        <f>'輸出月別'!T25</f>
        <v>822497</v>
      </c>
      <c r="I41" s="50"/>
      <c r="J41" s="6">
        <f>'輸出月別'!AB25</f>
        <v>777148</v>
      </c>
      <c r="K41" s="50"/>
      <c r="L41" s="6">
        <f>'輸出月別'!AJ25</f>
        <v>825200</v>
      </c>
      <c r="M41" s="50"/>
      <c r="N41" s="6">
        <f>'輸出月別'!AR25</f>
        <v>755631</v>
      </c>
      <c r="O41" s="52"/>
      <c r="P41" s="6">
        <f>'輸出月別'!D62</f>
        <v>935037</v>
      </c>
      <c r="Q41" s="52"/>
      <c r="R41" s="6">
        <f>'輸出月別'!L62</f>
        <v>687131</v>
      </c>
      <c r="S41" s="52"/>
      <c r="T41" s="6">
        <f>'輸出月別'!T62</f>
        <v>722091</v>
      </c>
      <c r="U41" s="52"/>
      <c r="V41" s="6">
        <f>'輸出月別'!AB62</f>
        <v>659921</v>
      </c>
      <c r="W41" s="52"/>
      <c r="X41" s="6">
        <f>'輸出月別'!AJ62</f>
        <v>622127</v>
      </c>
      <c r="Y41" s="52"/>
      <c r="Z41" s="6">
        <f>'輸出月別'!AR62</f>
        <v>0</v>
      </c>
      <c r="AA41" s="52"/>
      <c r="AB41" s="11">
        <f t="shared" si="1"/>
        <v>8511891</v>
      </c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ht="13.5" customHeight="1">
      <c r="A42" s="232" t="s">
        <v>17</v>
      </c>
      <c r="B42" s="37">
        <v>33802</v>
      </c>
      <c r="C42" s="37">
        <v>25530</v>
      </c>
      <c r="D42" s="160">
        <f>'輸出月別'!C27</f>
        <v>2324</v>
      </c>
      <c r="E42" s="50">
        <f>IF(ISERROR(D43/D42),0,D43/D42)</f>
        <v>50.30808950086058</v>
      </c>
      <c r="F42" s="38">
        <f>'輸出月別'!K27</f>
        <v>2290</v>
      </c>
      <c r="G42" s="50">
        <f>IF(ISERROR(F43/F42),0,F43/F42)</f>
        <v>56.094323144104806</v>
      </c>
      <c r="H42" s="38">
        <f>'輸出月別'!S27</f>
        <v>2776</v>
      </c>
      <c r="I42" s="58">
        <f>IF(ISERROR(H43/H42),0,H43/H42)</f>
        <v>47.39985590778098</v>
      </c>
      <c r="J42" s="38">
        <f>'輸出月別'!AA27</f>
        <v>3584</v>
      </c>
      <c r="K42" s="58">
        <f>IF(ISERROR(J43/J42),0,J43/J42)</f>
        <v>36.71763392857143</v>
      </c>
      <c r="L42" s="38">
        <f>'輸出月別'!AI27</f>
        <v>2970</v>
      </c>
      <c r="M42" s="58">
        <f>IF(ISERROR(L43/L42),0,L43/L42)</f>
        <v>47.75993265993266</v>
      </c>
      <c r="N42" s="39">
        <f>'輸出月別'!AQ27</f>
        <v>3171</v>
      </c>
      <c r="O42" s="50">
        <f>IF(ISERROR(N43/N42),0,N43/N42)</f>
        <v>47.13749605802586</v>
      </c>
      <c r="P42" s="39">
        <f>'輸出月別'!C64</f>
        <v>2954</v>
      </c>
      <c r="Q42" s="50">
        <f>IF(ISERROR(P43/P42),0,P43/P42)</f>
        <v>47.54366960054164</v>
      </c>
      <c r="R42" s="39">
        <f>'輸出月別'!K64</f>
        <v>2215</v>
      </c>
      <c r="S42" s="50">
        <f>IF(ISERROR(R43/R42),0,R43/R42)</f>
        <v>49.344920993227994</v>
      </c>
      <c r="T42" s="39">
        <f>'輸出月別'!S64</f>
        <v>2503</v>
      </c>
      <c r="U42" s="50">
        <f>IF(ISERROR(T43/T42),0,T43/T42)</f>
        <v>46.55453455852977</v>
      </c>
      <c r="V42" s="39">
        <f>'輸出月別'!AA64</f>
        <v>2418</v>
      </c>
      <c r="W42" s="50">
        <f>IF(ISERROR(V43/V42),0,V43/V42)</f>
        <v>48.83457402812242</v>
      </c>
      <c r="X42" s="39">
        <f>'輸出月別'!AI64</f>
        <v>2290</v>
      </c>
      <c r="Y42" s="50">
        <f>IF(ISERROR(X43/X42),0,X43/X42)</f>
        <v>54.53580786026201</v>
      </c>
      <c r="Z42" s="39">
        <f>'輸出月別'!AQ64</f>
        <v>0</v>
      </c>
      <c r="AA42" s="50">
        <f>IF(ISERROR(Z43/Z42),0,Z43/Z42)</f>
        <v>0</v>
      </c>
      <c r="AB42" s="45">
        <f t="shared" si="1"/>
        <v>29495</v>
      </c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ht="13.5" customHeight="1">
      <c r="A43" s="233"/>
      <c r="B43" s="10">
        <v>1247152</v>
      </c>
      <c r="C43" s="10">
        <v>1311618</v>
      </c>
      <c r="D43" s="157">
        <f>'輸出月別'!D27</f>
        <v>116916</v>
      </c>
      <c r="E43" s="52"/>
      <c r="F43" s="10">
        <f>'輸出月別'!L27</f>
        <v>128456</v>
      </c>
      <c r="G43" s="52"/>
      <c r="H43" s="10">
        <f>'輸出月別'!T27</f>
        <v>131582</v>
      </c>
      <c r="I43" s="52"/>
      <c r="J43" s="10">
        <f>'輸出月別'!AB27</f>
        <v>131596</v>
      </c>
      <c r="K43" s="52"/>
      <c r="L43" s="10">
        <f>'輸出月別'!AJ27</f>
        <v>141847</v>
      </c>
      <c r="M43" s="52"/>
      <c r="N43" s="12">
        <f>'輸出月別'!AR27</f>
        <v>149473</v>
      </c>
      <c r="O43" s="52"/>
      <c r="P43" s="12">
        <f>'輸出月別'!D64</f>
        <v>140444</v>
      </c>
      <c r="Q43" s="52"/>
      <c r="R43" s="12">
        <f>'輸出月別'!L64</f>
        <v>109299</v>
      </c>
      <c r="S43" s="52"/>
      <c r="T43" s="12">
        <f>'輸出月別'!T64</f>
        <v>116526</v>
      </c>
      <c r="U43" s="52"/>
      <c r="V43" s="12">
        <f>'輸出月別'!AB64</f>
        <v>118082</v>
      </c>
      <c r="W43" s="52"/>
      <c r="X43" s="12">
        <f>'輸出月別'!AJ64</f>
        <v>124887</v>
      </c>
      <c r="Y43" s="52"/>
      <c r="Z43" s="12">
        <f>'輸出月別'!AR64</f>
        <v>0</v>
      </c>
      <c r="AA43" s="52"/>
      <c r="AB43" s="11">
        <f t="shared" si="1"/>
        <v>1409108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ht="13.5" customHeight="1">
      <c r="A44" s="232" t="s">
        <v>18</v>
      </c>
      <c r="B44" s="37">
        <v>899223</v>
      </c>
      <c r="C44" s="37">
        <v>818179</v>
      </c>
      <c r="D44" s="158">
        <f>'輸出月別'!C28</f>
        <v>70960</v>
      </c>
      <c r="E44" s="50">
        <f>IF(ISERROR(D45/D44),0,D45/D44)</f>
        <v>66.00520011273957</v>
      </c>
      <c r="F44" s="37">
        <f>'輸出月別'!K28</f>
        <v>57607</v>
      </c>
      <c r="G44" s="50">
        <f>IF(ISERROR(F45/F44),0,F45/F44)</f>
        <v>69.95219330984082</v>
      </c>
      <c r="H44" s="37">
        <f>'輸出月別'!S28</f>
        <v>69673</v>
      </c>
      <c r="I44" s="58">
        <f>IF(ISERROR(H45/H44),0,H45/H44)</f>
        <v>71.74727656337463</v>
      </c>
      <c r="J44" s="37">
        <f>'輸出月別'!AA28</f>
        <v>74801</v>
      </c>
      <c r="K44" s="58">
        <f>IF(ISERROR(J45/J44),0,J45/J44)</f>
        <v>64.30256279996257</v>
      </c>
      <c r="L44" s="37">
        <f>'輸出月別'!AI28</f>
        <v>75844</v>
      </c>
      <c r="M44" s="58">
        <f>IF(ISERROR(L45/L44),0,L45/L44)</f>
        <v>63.17789146142081</v>
      </c>
      <c r="N44" s="37">
        <f>'輸出月別'!AQ28</f>
        <v>74077</v>
      </c>
      <c r="O44" s="50">
        <f>IF(ISERROR(N45/N44),0,N45/N44)</f>
        <v>68.77265548010854</v>
      </c>
      <c r="P44" s="37">
        <f>'輸出月別'!C65</f>
        <v>73208</v>
      </c>
      <c r="Q44" s="50">
        <f>IF(ISERROR(P45/P44),0,P45/P44)</f>
        <v>66.80467981641351</v>
      </c>
      <c r="R44" s="37">
        <f>'輸出月別'!K65</f>
        <v>75400</v>
      </c>
      <c r="S44" s="50">
        <f>IF(ISERROR(R45/R44),0,R45/R44)</f>
        <v>71.74981432360742</v>
      </c>
      <c r="T44" s="37">
        <f>'輸出月別'!S65</f>
        <v>68719</v>
      </c>
      <c r="U44" s="50">
        <f>IF(ISERROR(T45/T44),0,T45/T44)</f>
        <v>72.79701392627949</v>
      </c>
      <c r="V44" s="179">
        <f>'輸出月別'!AA65</f>
        <v>73005</v>
      </c>
      <c r="W44" s="50">
        <f>IF(ISERROR(V45/V44),0,V45/V44)</f>
        <v>73.79484966783097</v>
      </c>
      <c r="X44" s="37">
        <f>'輸出月別'!AI65</f>
        <v>67624</v>
      </c>
      <c r="Y44" s="50">
        <f>IF(ISERROR(X45/X44),0,X45/X44)</f>
        <v>76.74179285460784</v>
      </c>
      <c r="Z44" s="37">
        <f>'輸出月別'!AQ65</f>
        <v>0</v>
      </c>
      <c r="AA44" s="50">
        <f>IF(ISERROR(Z45/Z44),0,Z45/Z44)</f>
        <v>0</v>
      </c>
      <c r="AB44" s="45">
        <f t="shared" si="1"/>
        <v>780918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ht="13.5" customHeight="1">
      <c r="A45" s="233"/>
      <c r="B45" s="10">
        <v>63046865</v>
      </c>
      <c r="C45" s="10">
        <v>50602584</v>
      </c>
      <c r="D45" s="159">
        <f>'輸出月別'!D28</f>
        <v>4683729</v>
      </c>
      <c r="E45" s="52"/>
      <c r="F45" s="6">
        <f>'輸出月別'!L28</f>
        <v>4029736</v>
      </c>
      <c r="G45" s="52"/>
      <c r="H45" s="6">
        <f>'輸出月別'!T28</f>
        <v>4998848</v>
      </c>
      <c r="I45" s="52"/>
      <c r="J45" s="6">
        <f>'輸出月別'!AB28</f>
        <v>4809896</v>
      </c>
      <c r="K45" s="52"/>
      <c r="L45" s="6">
        <f>'輸出月別'!AJ28</f>
        <v>4791664</v>
      </c>
      <c r="M45" s="52"/>
      <c r="N45" s="6">
        <f>'輸出月別'!AR28</f>
        <v>5094472</v>
      </c>
      <c r="O45" s="52"/>
      <c r="P45" s="6">
        <f>'輸出月別'!D65</f>
        <v>4890637</v>
      </c>
      <c r="Q45" s="52"/>
      <c r="R45" s="6">
        <f>'輸出月別'!L65</f>
        <v>5409936</v>
      </c>
      <c r="S45" s="52"/>
      <c r="T45" s="6">
        <f>'輸出月別'!T65</f>
        <v>5002538</v>
      </c>
      <c r="U45" s="52"/>
      <c r="V45" s="175">
        <f>'輸出月別'!AB65</f>
        <v>5387393</v>
      </c>
      <c r="W45" s="52"/>
      <c r="X45" s="6">
        <f>'輸出月別'!AJ65</f>
        <v>5189587</v>
      </c>
      <c r="Y45" s="52"/>
      <c r="Z45" s="6">
        <f>'輸出月別'!AR65</f>
        <v>0</v>
      </c>
      <c r="AA45" s="52"/>
      <c r="AB45" s="11">
        <f t="shared" si="1"/>
        <v>54288436</v>
      </c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ht="13.5" customHeight="1">
      <c r="A46" s="236" t="s">
        <v>56</v>
      </c>
      <c r="B46" s="37">
        <v>367911</v>
      </c>
      <c r="C46" s="37">
        <v>332113</v>
      </c>
      <c r="D46" s="166">
        <f>'輸出月別'!C29</f>
        <v>24654</v>
      </c>
      <c r="E46" s="50">
        <f>IF(ISERROR(D47/D46),0,D47/D46)</f>
        <v>52.901314188366996</v>
      </c>
      <c r="F46" s="60">
        <f>'輸出月別'!K29</f>
        <v>29428</v>
      </c>
      <c r="G46" s="50">
        <f>IF(ISERROR(F47/F46),0,F47/F46)</f>
        <v>53.274942231888</v>
      </c>
      <c r="H46" s="60">
        <f>'輸出月別'!S29</f>
        <v>34032</v>
      </c>
      <c r="I46" s="58">
        <f>IF(ISERROR(H47/H46),0,H47/H46)</f>
        <v>54.14836036671368</v>
      </c>
      <c r="J46" s="60">
        <f>'輸出月別'!AA29</f>
        <v>32235</v>
      </c>
      <c r="K46" s="58">
        <f>IF(ISERROR(J47/J46),0,J47/J46)</f>
        <v>57.14118194509074</v>
      </c>
      <c r="L46" s="60">
        <f>'輸出月別'!AI29</f>
        <v>31681</v>
      </c>
      <c r="M46" s="58">
        <f>IF(ISERROR(L47/L46),0,L47/L46)</f>
        <v>59.682554212303906</v>
      </c>
      <c r="N46" s="61">
        <f>'輸出月別'!AQ29</f>
        <v>30978</v>
      </c>
      <c r="O46" s="50">
        <f>IF(ISERROR(N47/N46),0,N47/N46)</f>
        <v>55.980018077345214</v>
      </c>
      <c r="P46" s="61">
        <f>'輸出月別'!C66</f>
        <v>31722</v>
      </c>
      <c r="Q46" s="50">
        <f>IF(ISERROR(P47/P46),0,P47/P46)</f>
        <v>60.23715402559738</v>
      </c>
      <c r="R46" s="61">
        <f>'輸出月別'!K66</f>
        <v>31835</v>
      </c>
      <c r="S46" s="50">
        <f>IF(ISERROR(R47/R46),0,R47/R46)</f>
        <v>58.740442908748236</v>
      </c>
      <c r="T46" s="61">
        <f>'輸出月別'!S66</f>
        <v>36983</v>
      </c>
      <c r="U46" s="50">
        <f>IF(ISERROR(T47/T46),0,T47/T46)</f>
        <v>60.721682935402754</v>
      </c>
      <c r="V46" s="39">
        <f>'輸出月別'!AA66</f>
        <v>37675</v>
      </c>
      <c r="W46" s="50">
        <f>IF(ISERROR(V47/V46),0,V47/V46)</f>
        <v>62.241194426011944</v>
      </c>
      <c r="X46" s="39">
        <f>'輸出月別'!AI66</f>
        <v>32211</v>
      </c>
      <c r="Y46" s="50">
        <f>IF(ISERROR(X47/X46),0,X47/X46)</f>
        <v>63.38797305268387</v>
      </c>
      <c r="Z46" s="39">
        <f>'輸出月別'!AQ66</f>
        <v>0</v>
      </c>
      <c r="AA46" s="50">
        <f>IF(ISERROR(Z47/Z46),0,Z47/Z46)</f>
        <v>0</v>
      </c>
      <c r="AB46" s="45">
        <f t="shared" si="1"/>
        <v>353434</v>
      </c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ht="13.5" customHeight="1">
      <c r="A47" s="237"/>
      <c r="B47" s="10">
        <v>20700464</v>
      </c>
      <c r="C47" s="10">
        <v>15802003</v>
      </c>
      <c r="D47" s="157">
        <f>'輸出月別'!D29</f>
        <v>1304229</v>
      </c>
      <c r="E47" s="52"/>
      <c r="F47" s="10">
        <f>'輸出月別'!L29</f>
        <v>1567775</v>
      </c>
      <c r="G47" s="52"/>
      <c r="H47" s="10">
        <f>'輸出月別'!T29</f>
        <v>1842777</v>
      </c>
      <c r="I47" s="50"/>
      <c r="J47" s="10">
        <f>'輸出月別'!AB29</f>
        <v>1841946</v>
      </c>
      <c r="K47" s="50"/>
      <c r="L47" s="10">
        <f>'輸出月別'!AJ29</f>
        <v>1890803</v>
      </c>
      <c r="M47" s="50"/>
      <c r="N47" s="12">
        <f>'輸出月別'!AR29</f>
        <v>1734149</v>
      </c>
      <c r="O47" s="52"/>
      <c r="P47" s="12">
        <f>'輸出月別'!D66</f>
        <v>1910843</v>
      </c>
      <c r="Q47" s="52"/>
      <c r="R47" s="12">
        <f>'輸出月別'!L66</f>
        <v>1870002</v>
      </c>
      <c r="S47" s="52"/>
      <c r="T47" s="12">
        <f>'輸出月別'!T66</f>
        <v>2245670</v>
      </c>
      <c r="U47" s="52"/>
      <c r="V47" s="12">
        <f>'輸出月別'!AB66</f>
        <v>2344937</v>
      </c>
      <c r="W47" s="52"/>
      <c r="X47" s="12">
        <f>'輸出月別'!AJ66</f>
        <v>2041790</v>
      </c>
      <c r="Y47" s="52"/>
      <c r="Z47" s="12">
        <f>'輸出月別'!AR66</f>
        <v>0</v>
      </c>
      <c r="AA47" s="52"/>
      <c r="AB47" s="11">
        <f t="shared" si="1"/>
        <v>20594921</v>
      </c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ht="13.5" customHeight="1">
      <c r="A48" s="232" t="s">
        <v>21</v>
      </c>
      <c r="B48" s="37">
        <v>83</v>
      </c>
      <c r="C48" s="37">
        <v>0</v>
      </c>
      <c r="D48" s="158">
        <f>'輸出月別'!C23</f>
        <v>0</v>
      </c>
      <c r="E48" s="50">
        <f>IF(ISERROR(D49/D48),0,D49/D48)</f>
        <v>0</v>
      </c>
      <c r="F48" s="37">
        <f>'輸出月別'!K23</f>
        <v>0</v>
      </c>
      <c r="G48" s="50">
        <f>IF(ISERROR(F49/F48),0,F49/F48)</f>
        <v>0</v>
      </c>
      <c r="H48" s="37">
        <f>'輸出月別'!S23</f>
        <v>1</v>
      </c>
      <c r="I48" s="58">
        <f>IF(ISERROR(H49/H48),0,H49/H48)</f>
        <v>500</v>
      </c>
      <c r="J48" s="37">
        <f>'輸出月別'!AA23</f>
        <v>0</v>
      </c>
      <c r="K48" s="58">
        <f>IF(ISERROR(J49/J48),0,J49/J48)</f>
        <v>0</v>
      </c>
      <c r="L48" s="37">
        <f>'輸出月別'!AI23</f>
        <v>0</v>
      </c>
      <c r="M48" s="58">
        <f>IF(ISERROR(L49/L48),0,L49/L48)</f>
        <v>0</v>
      </c>
      <c r="N48" s="179">
        <f>'輸出月別'!AQ23</f>
        <v>0</v>
      </c>
      <c r="O48" s="50">
        <f>IF(ISERROR(N49/N48),0,N49/N48)</f>
        <v>0</v>
      </c>
      <c r="P48" s="37">
        <f>'輸出月別'!C60</f>
        <v>0</v>
      </c>
      <c r="Q48" s="50">
        <f>IF(ISERROR(P49/P48),0,P49/P48)</f>
        <v>0</v>
      </c>
      <c r="R48" s="37">
        <f>'輸出月別'!K60</f>
        <v>0</v>
      </c>
      <c r="S48" s="50">
        <f>IF(ISERROR(R49/R48),0,R49/R48)</f>
        <v>0</v>
      </c>
      <c r="T48" s="37">
        <f>'輸出月別'!S60</f>
        <v>0</v>
      </c>
      <c r="U48" s="50">
        <f>IF(ISERROR(T49/T48),0,T49/T48)</f>
        <v>0</v>
      </c>
      <c r="V48" s="37">
        <f>'輸出月別'!AA60</f>
        <v>0</v>
      </c>
      <c r="W48" s="50">
        <f>IF(ISERROR(V49/V48),0,V49/V48)</f>
        <v>0</v>
      </c>
      <c r="X48" s="37">
        <f>'輸出月別'!AI60</f>
        <v>0</v>
      </c>
      <c r="Y48" s="50">
        <f>IF(ISERROR(X49/X48),0,X49/X48)</f>
        <v>0</v>
      </c>
      <c r="Z48" s="37">
        <f>'輸出月別'!AQ60</f>
        <v>0</v>
      </c>
      <c r="AA48" s="50">
        <f>IF(ISERROR(Z49/Z48),0,Z49/Z48)</f>
        <v>0</v>
      </c>
      <c r="AB48" s="45">
        <f t="shared" si="1"/>
        <v>1</v>
      </c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ht="13.5" customHeight="1">
      <c r="A49" s="233"/>
      <c r="B49" s="10">
        <v>1448</v>
      </c>
      <c r="C49" s="10">
        <v>0</v>
      </c>
      <c r="D49" s="159">
        <f>'輸出月別'!D23</f>
        <v>0</v>
      </c>
      <c r="E49" s="52"/>
      <c r="F49" s="6">
        <f>'輸出月別'!L23</f>
        <v>0</v>
      </c>
      <c r="G49" s="52"/>
      <c r="H49" s="6">
        <f>'輸出月別'!T23</f>
        <v>500</v>
      </c>
      <c r="I49" s="52"/>
      <c r="J49" s="6">
        <f>'輸出月別'!AB23</f>
        <v>0</v>
      </c>
      <c r="K49" s="52"/>
      <c r="L49" s="6">
        <f>'輸出月別'!AJ23</f>
        <v>0</v>
      </c>
      <c r="M49" s="52"/>
      <c r="N49" s="6">
        <f>'輸出月別'!AR23</f>
        <v>0</v>
      </c>
      <c r="O49" s="52"/>
      <c r="P49" s="6">
        <f>'輸出月別'!D60</f>
        <v>0</v>
      </c>
      <c r="Q49" s="52"/>
      <c r="R49" s="6">
        <f>'輸出月別'!L60</f>
        <v>0</v>
      </c>
      <c r="S49" s="52"/>
      <c r="T49" s="6">
        <f>'輸出月別'!T60</f>
        <v>0</v>
      </c>
      <c r="U49" s="52"/>
      <c r="V49" s="6">
        <f>'輸出月別'!AB60</f>
        <v>0</v>
      </c>
      <c r="W49" s="52"/>
      <c r="X49" s="6">
        <f>'輸出月別'!AJ60</f>
        <v>0</v>
      </c>
      <c r="Y49" s="52"/>
      <c r="Z49" s="6">
        <f>'輸出月別'!AR60</f>
        <v>0</v>
      </c>
      <c r="AA49" s="52"/>
      <c r="AB49" s="11">
        <f t="shared" si="1"/>
        <v>500</v>
      </c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1:54" ht="13.5" customHeight="1">
      <c r="A50" s="232" t="s">
        <v>23</v>
      </c>
      <c r="B50" s="37">
        <v>70</v>
      </c>
      <c r="C50" s="37">
        <v>82</v>
      </c>
      <c r="D50" s="160">
        <f>'輸出月別'!C26</f>
        <v>0</v>
      </c>
      <c r="E50" s="50">
        <f>IF(ISERROR(D51/D50),0,D51/D50)</f>
        <v>0</v>
      </c>
      <c r="F50" s="38">
        <f>'輸出月別'!K26</f>
        <v>8</v>
      </c>
      <c r="G50" s="50">
        <f>IF(ISERROR(F51/F50),0,F51/F50)</f>
        <v>351</v>
      </c>
      <c r="H50" s="38">
        <f>'輸出月別'!S26</f>
        <v>17</v>
      </c>
      <c r="I50" s="50">
        <f>IF(ISERROR(H51/H50),0,H51/H50)</f>
        <v>283.88235294117646</v>
      </c>
      <c r="J50" s="38">
        <f>'輸出月別'!AA26</f>
        <v>14</v>
      </c>
      <c r="K50" s="50">
        <f>IF(ISERROR(J51/J50),0,J51/J50)</f>
        <v>301.64285714285717</v>
      </c>
      <c r="L50" s="38">
        <f>'輸出月別'!AI26</f>
        <v>0</v>
      </c>
      <c r="M50" s="50">
        <f>IF(ISERROR(L51/L50),0,L51/L50)</f>
        <v>0</v>
      </c>
      <c r="N50" s="39">
        <f>'輸出月別'!AQ26</f>
        <v>15</v>
      </c>
      <c r="O50" s="50">
        <f>IF(ISERROR(N51/N50),0,N51/N50)</f>
        <v>339.73333333333335</v>
      </c>
      <c r="P50" s="39">
        <f>'輸出月別'!C63</f>
        <v>0</v>
      </c>
      <c r="Q50" s="50">
        <f>IF(ISERROR(P51/P50),0,P51/P50)</f>
        <v>0</v>
      </c>
      <c r="R50" s="39">
        <f>'輸出月別'!K63</f>
        <v>0</v>
      </c>
      <c r="S50" s="50">
        <f>IF(ISERROR(R51/R50),0,R51/R50)</f>
        <v>0</v>
      </c>
      <c r="T50" s="39">
        <f>'輸出月別'!S63</f>
        <v>0</v>
      </c>
      <c r="U50" s="50">
        <f>IF(ISERROR(T51/T50),0,T51/T50)</f>
        <v>0</v>
      </c>
      <c r="V50" s="39">
        <f>'輸出月別'!AA63</f>
        <v>4</v>
      </c>
      <c r="W50" s="50">
        <f>IF(ISERROR(V51/V50),0,V51/V50)</f>
        <v>350.25</v>
      </c>
      <c r="X50" s="39">
        <f>'輸出月別'!AI63</f>
        <v>13</v>
      </c>
      <c r="Y50" s="50">
        <f>IF(ISERROR(X51/X50),0,X51/X50)</f>
        <v>360.84615384615387</v>
      </c>
      <c r="Z50" s="39">
        <f>'輸出月別'!AQ63</f>
        <v>0</v>
      </c>
      <c r="AA50" s="50">
        <f>IF(ISERROR(Z51/Z50),0,Z51/Z50)</f>
        <v>0</v>
      </c>
      <c r="AB50" s="45">
        <f t="shared" si="1"/>
        <v>71</v>
      </c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1:54" ht="13.5" customHeight="1">
      <c r="A51" s="233"/>
      <c r="B51" s="10">
        <v>25567</v>
      </c>
      <c r="C51" s="10">
        <v>22999</v>
      </c>
      <c r="D51" s="157">
        <f>'輸出月別'!D26</f>
        <v>0</v>
      </c>
      <c r="E51" s="52"/>
      <c r="F51" s="10">
        <f>'輸出月別'!L26</f>
        <v>2808</v>
      </c>
      <c r="G51" s="52"/>
      <c r="H51" s="10">
        <f>'輸出月別'!T26</f>
        <v>4826</v>
      </c>
      <c r="I51" s="50"/>
      <c r="J51" s="10">
        <f>'輸出月別'!AB26</f>
        <v>4223</v>
      </c>
      <c r="K51" s="50"/>
      <c r="L51" s="10">
        <f>'輸出月別'!AJ26</f>
        <v>0</v>
      </c>
      <c r="M51" s="50"/>
      <c r="N51" s="12">
        <f>'輸出月別'!AR26</f>
        <v>5096</v>
      </c>
      <c r="O51" s="52"/>
      <c r="P51" s="12">
        <f>'輸出月別'!D63</f>
        <v>0</v>
      </c>
      <c r="Q51" s="52"/>
      <c r="R51" s="12">
        <f>'輸出月別'!L63</f>
        <v>0</v>
      </c>
      <c r="S51" s="52"/>
      <c r="T51" s="12">
        <f>'輸出月別'!T63</f>
        <v>0</v>
      </c>
      <c r="U51" s="52"/>
      <c r="V51" s="12">
        <f>'輸出月別'!AB63</f>
        <v>1401</v>
      </c>
      <c r="W51" s="52"/>
      <c r="X51" s="12">
        <f>'輸出月別'!AJ63</f>
        <v>4691</v>
      </c>
      <c r="Y51" s="52"/>
      <c r="Z51" s="12">
        <f>'輸出月別'!AR63</f>
        <v>0</v>
      </c>
      <c r="AA51" s="52"/>
      <c r="AB51" s="11">
        <f t="shared" si="1"/>
        <v>23045</v>
      </c>
      <c r="AD51" s="5"/>
      <c r="AE51" s="5"/>
      <c r="AF51" s="20"/>
      <c r="AG51" s="5"/>
      <c r="AH51" s="202"/>
      <c r="AI51" s="202"/>
      <c r="AJ51" s="202"/>
      <c r="AK51" s="5"/>
      <c r="AL51" s="5"/>
      <c r="AM51" s="20"/>
      <c r="AN51" s="5"/>
      <c r="AO51" s="20"/>
      <c r="AP51" s="5"/>
      <c r="AQ51" s="202"/>
      <c r="AR51" s="202"/>
      <c r="AS51" s="202"/>
      <c r="AT51" s="5"/>
      <c r="AU51" s="5"/>
      <c r="AV51" s="20"/>
      <c r="AW51" s="5"/>
      <c r="AX51" s="202"/>
      <c r="AY51" s="202"/>
      <c r="AZ51" s="202"/>
      <c r="BA51" s="5"/>
      <c r="BB51" s="5"/>
    </row>
    <row r="52" spans="1:54" ht="13.5" customHeight="1">
      <c r="A52" s="232" t="s">
        <v>68</v>
      </c>
      <c r="B52" s="37">
        <v>674979</v>
      </c>
      <c r="C52" s="37">
        <v>841569</v>
      </c>
      <c r="D52" s="158">
        <f>'輸出月別'!C30</f>
        <v>33287</v>
      </c>
      <c r="E52" s="50">
        <f>IF(ISERROR(D53/D52),0,D53/D52)</f>
        <v>50.59020037852615</v>
      </c>
      <c r="F52" s="37">
        <f>'輸出月別'!K30</f>
        <v>26089</v>
      </c>
      <c r="G52" s="50">
        <f>IF(ISERROR(F53/F52),0,F53/F52)</f>
        <v>73.12403695043888</v>
      </c>
      <c r="H52" s="37">
        <f>'輸出月別'!S30</f>
        <v>37265</v>
      </c>
      <c r="I52" s="58">
        <f>IF(ISERROR(H53/H52),0,H53/H52)</f>
        <v>55.00670870790286</v>
      </c>
      <c r="J52" s="37">
        <f>'輸出月別'!AA30</f>
        <v>35028</v>
      </c>
      <c r="K52" s="58">
        <f>IF(ISERROR(J53/J52),0,J53/J52)</f>
        <v>54.290082219938334</v>
      </c>
      <c r="L52" s="37">
        <f>'輸出月別'!AI30</f>
        <v>46981</v>
      </c>
      <c r="M52" s="58">
        <f>IF(ISERROR(L53/L52),0,L53/L52)</f>
        <v>44.50539579830144</v>
      </c>
      <c r="N52" s="37">
        <f>'輸出月別'!AQ30</f>
        <v>85745</v>
      </c>
      <c r="O52" s="50">
        <f>IF(ISERROR(N53/N52),0,N53/N52)</f>
        <v>24.942457286139135</v>
      </c>
      <c r="P52" s="37">
        <f>'輸出月別'!C67</f>
        <v>39507</v>
      </c>
      <c r="Q52" s="50">
        <f>IF(ISERROR(P53/P52),0,P53/P52)</f>
        <v>55.39519578808819</v>
      </c>
      <c r="R52" s="37">
        <f>'輸出月別'!K67</f>
        <v>27613</v>
      </c>
      <c r="S52" s="50">
        <f>IF(ISERROR(R53/R52),0,R53/R52)</f>
        <v>68.52200050700758</v>
      </c>
      <c r="T52" s="37">
        <f>'輸出月別'!S67</f>
        <v>37730</v>
      </c>
      <c r="U52" s="50">
        <f>IF(ISERROR(T53/T52),0,T53/T52)</f>
        <v>53.44961569043202</v>
      </c>
      <c r="V52" s="37">
        <f>'輸出月別'!AA67</f>
        <v>27530</v>
      </c>
      <c r="W52" s="50">
        <f>IF(ISERROR(V53/V52),0,V53/V52)</f>
        <v>74.40726480203415</v>
      </c>
      <c r="X52" s="37">
        <f>'輸出月別'!AI67</f>
        <v>31070</v>
      </c>
      <c r="Y52" s="50">
        <f>IF(ISERROR(X53/X52),0,X53/X52)</f>
        <v>71.65111039588027</v>
      </c>
      <c r="Z52" s="37">
        <f>'輸出月別'!AQ67</f>
        <v>0</v>
      </c>
      <c r="AA52" s="50">
        <f>IF(ISERROR(Z53/Z52),0,Z53/Z52)</f>
        <v>0</v>
      </c>
      <c r="AB52" s="45">
        <f>D52+F52+H52+J52+L52+N52+P52+R52+T52+V52+X52+Z52</f>
        <v>427845</v>
      </c>
      <c r="AD52" s="23"/>
      <c r="AE52" s="23"/>
      <c r="AF52" s="20"/>
      <c r="AG52" s="21"/>
      <c r="AH52" s="203"/>
      <c r="AI52" s="203"/>
      <c r="AJ52" s="203"/>
      <c r="AK52" s="23"/>
      <c r="AL52" s="23"/>
      <c r="AM52" s="20"/>
      <c r="AN52" s="21"/>
      <c r="AO52" s="20"/>
      <c r="AP52" s="21"/>
      <c r="AQ52" s="203"/>
      <c r="AR52" s="203"/>
      <c r="AS52" s="203"/>
      <c r="AT52" s="23"/>
      <c r="AU52" s="23"/>
      <c r="AV52" s="20"/>
      <c r="AW52" s="21"/>
      <c r="AX52" s="203"/>
      <c r="AY52" s="203"/>
      <c r="AZ52" s="203"/>
      <c r="BA52" s="23"/>
      <c r="BB52" s="23"/>
    </row>
    <row r="53" spans="1:54" ht="13.5" customHeight="1" thickBot="1">
      <c r="A53" s="235"/>
      <c r="B53" s="168">
        <v>26749867</v>
      </c>
      <c r="C53" s="168">
        <v>19751102</v>
      </c>
      <c r="D53" s="161">
        <f>'輸出月別'!D30</f>
        <v>1683996</v>
      </c>
      <c r="E53" s="52"/>
      <c r="F53" s="8">
        <f>'輸出月別'!L30</f>
        <v>1907733</v>
      </c>
      <c r="G53" s="52"/>
      <c r="H53" s="8">
        <f>'輸出月別'!T30</f>
        <v>2049825</v>
      </c>
      <c r="I53" s="52"/>
      <c r="J53" s="8">
        <f>'輸出月別'!AB30</f>
        <v>1901673</v>
      </c>
      <c r="K53" s="52"/>
      <c r="L53" s="8">
        <f>'輸出月別'!AJ30</f>
        <v>2090908</v>
      </c>
      <c r="M53" s="52"/>
      <c r="N53" s="8">
        <f>'輸出月別'!AR30</f>
        <v>2138691</v>
      </c>
      <c r="O53" s="52"/>
      <c r="P53" s="8">
        <f>'輸出月別'!D67</f>
        <v>2188498</v>
      </c>
      <c r="Q53" s="52"/>
      <c r="R53" s="8">
        <f>'輸出月別'!L67</f>
        <v>1892098</v>
      </c>
      <c r="S53" s="52"/>
      <c r="T53" s="8">
        <f>'輸出月別'!T67</f>
        <v>2016654</v>
      </c>
      <c r="U53" s="50"/>
      <c r="V53" s="8">
        <f>'輸出月別'!AB67</f>
        <v>2048432</v>
      </c>
      <c r="W53" s="50"/>
      <c r="X53" s="8">
        <f>'輸出月別'!AJ67</f>
        <v>2226200</v>
      </c>
      <c r="Y53" s="50"/>
      <c r="Z53" s="8">
        <f>'輸出月別'!AR67</f>
        <v>0</v>
      </c>
      <c r="AA53" s="50"/>
      <c r="AB53" s="16">
        <f>D53+F53+H53+J53+L53+N53+P53+R53+T53+V53+X53+Z53</f>
        <v>22144708</v>
      </c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1:54" ht="13.5" customHeight="1">
      <c r="A54" s="234" t="s">
        <v>69</v>
      </c>
      <c r="B54" s="40">
        <v>5301876</v>
      </c>
      <c r="C54" s="40">
        <v>5798668</v>
      </c>
      <c r="D54" s="167">
        <f>D32+D34+D36+D38+D40+D42+D44+D46+D48+D50+D52</f>
        <v>424590</v>
      </c>
      <c r="E54" s="209"/>
      <c r="F54" s="41">
        <f>F32+F34+F36+F38+F40+F42+F44+F46+F48+F50+F52</f>
        <v>519603</v>
      </c>
      <c r="G54" s="215"/>
      <c r="H54" s="41">
        <f>H32+H34+H36+H38+H40+H42+H44+H46+H48+H50+H52</f>
        <v>495629</v>
      </c>
      <c r="I54" s="215"/>
      <c r="J54" s="41">
        <f>J32+J34+J36+J38+J40+J42+J44+J46+J48+J50+J52</f>
        <v>492288</v>
      </c>
      <c r="K54" s="215"/>
      <c r="L54" s="41">
        <f>L32+L34+L36+L38+L40+L42+L44+L46+L48+L50+L52</f>
        <v>518365</v>
      </c>
      <c r="M54" s="215"/>
      <c r="N54" s="41">
        <f>N32+N34+N36+N38+N40+N42+N44+N46+N48+N50+N52</f>
        <v>585778</v>
      </c>
      <c r="O54" s="215"/>
      <c r="P54" s="41">
        <f>P32+P34+P36+P38+P40+P42+P44+P46+P48+P50+P52</f>
        <v>481921</v>
      </c>
      <c r="Q54" s="215"/>
      <c r="R54" s="41">
        <f>R32+R34+R36+R38+R40+R42+R44+R46+R48+R50+R52</f>
        <v>480169</v>
      </c>
      <c r="S54" s="215"/>
      <c r="T54" s="41">
        <f>T32+T34+T36+T38+T40+T42+T44+T46+T48+T50+T52</f>
        <v>500954</v>
      </c>
      <c r="U54" s="215"/>
      <c r="V54" s="41">
        <f>V32+V34+V36+V38+V40+V42+V44+V46+V48+V50+V52</f>
        <v>486019</v>
      </c>
      <c r="W54" s="215"/>
      <c r="X54" s="41">
        <f>X32+X34+X36+X38+X40+X42+X44+X46+X48+X50+X52</f>
        <v>443912</v>
      </c>
      <c r="Y54" s="215"/>
      <c r="Z54" s="41">
        <f>Z32+Z34+Z36+Z38+Z40+Z42+Z44+Z46+Z48+Z50+Z52</f>
        <v>0</v>
      </c>
      <c r="AA54" s="219"/>
      <c r="AB54" s="182">
        <f>AB32+AB34+AB36+AB38+AB40+AB42+AB44+AB46+AB48+AB50+AB52</f>
        <v>5429228</v>
      </c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</row>
    <row r="55" spans="1:54" ht="13.5" customHeight="1">
      <c r="A55" s="233"/>
      <c r="B55" s="10">
        <v>277739815</v>
      </c>
      <c r="C55" s="10">
        <v>251840454</v>
      </c>
      <c r="D55" s="159">
        <f>D33+D35+D37+D39+D41+D43+D45+D47+D49+D51+D53</f>
        <v>22343362</v>
      </c>
      <c r="E55" s="210"/>
      <c r="F55" s="10">
        <f>F33+F35+F37+F39+F41+F43+F45+F47+F49+F51+F53</f>
        <v>23162349</v>
      </c>
      <c r="G55" s="216"/>
      <c r="H55" s="10">
        <f>H33+H35+H37+H39+H41+H43+H45+H47+H49+H51+H53</f>
        <v>26288374</v>
      </c>
      <c r="I55" s="216"/>
      <c r="J55" s="10">
        <f>J33+J35+J37+J39+J41+J43+J45+J47+J49+J51+J53</f>
        <v>25110138</v>
      </c>
      <c r="K55" s="216"/>
      <c r="L55" s="10">
        <f>L33+L35+L37+L39+L41+L43+L45+L47+L49+L51+L53</f>
        <v>24928836</v>
      </c>
      <c r="M55" s="216"/>
      <c r="N55" s="10">
        <f>N33+N35+N37+N39+N41+N43+N45+N47+N49+N51+N53</f>
        <v>26347764</v>
      </c>
      <c r="O55" s="216"/>
      <c r="P55" s="10">
        <f>P33+P35+P37+P39+P41+P43+P45+P47+P49+P51+P53</f>
        <v>26667375</v>
      </c>
      <c r="Q55" s="216"/>
      <c r="R55" s="10">
        <f>R33+R35+R37+R39+R41+R43+R45+R47+R49+R51+R53</f>
        <v>27108427</v>
      </c>
      <c r="S55" s="216"/>
      <c r="T55" s="10">
        <f>T33+T35+T37+T39+T41+T43+T45+T47+T49+T51+T53</f>
        <v>27270078</v>
      </c>
      <c r="U55" s="216"/>
      <c r="V55" s="10">
        <f>V33+V35+V37+V39+V41+V43+V45+V47+V49+V51+V53</f>
        <v>28526619</v>
      </c>
      <c r="W55" s="216"/>
      <c r="X55" s="10">
        <f>X33+X35+X37+X39+X41+X43+X45+X47+X49+X51+X53</f>
        <v>26218891</v>
      </c>
      <c r="Y55" s="216"/>
      <c r="Z55" s="10">
        <f>Z33+Z35+Z37+Z39+Z41+Z43+Z45+Z47+Z49+Z51+Z53</f>
        <v>0</v>
      </c>
      <c r="AA55" s="220"/>
      <c r="AB55" s="181">
        <f>AB33+AB35+AB37+AB39+AB41+AB43+AB45+AB47+AB49+AB51+AB53</f>
        <v>283972213</v>
      </c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</row>
    <row r="56" spans="1:54" ht="13.5" customHeight="1">
      <c r="A56" s="232" t="s">
        <v>70</v>
      </c>
      <c r="B56" s="207"/>
      <c r="C56" s="207"/>
      <c r="D56" s="207"/>
      <c r="E56" s="205"/>
      <c r="F56" s="35">
        <f>D54+F54</f>
        <v>944193</v>
      </c>
      <c r="G56" s="217"/>
      <c r="H56" s="35">
        <f>F56+H54</f>
        <v>1439822</v>
      </c>
      <c r="I56" s="217"/>
      <c r="J56" s="40">
        <f>H56+J54</f>
        <v>1932110</v>
      </c>
      <c r="K56" s="217"/>
      <c r="L56" s="40">
        <f>J56+L54</f>
        <v>2450475</v>
      </c>
      <c r="M56" s="217"/>
      <c r="N56" s="40">
        <f>L56+N54</f>
        <v>3036253</v>
      </c>
      <c r="O56" s="217"/>
      <c r="P56" s="40">
        <f>N56+P54</f>
        <v>3518174</v>
      </c>
      <c r="Q56" s="217"/>
      <c r="R56" s="40">
        <f>P56+R54</f>
        <v>3998343</v>
      </c>
      <c r="S56" s="217"/>
      <c r="T56" s="40">
        <f>R56+T54</f>
        <v>4499297</v>
      </c>
      <c r="U56" s="217"/>
      <c r="V56" s="40">
        <f>T56+V54</f>
        <v>4985316</v>
      </c>
      <c r="W56" s="217"/>
      <c r="X56" s="40">
        <f>V56+X54</f>
        <v>5429228</v>
      </c>
      <c r="Y56" s="217"/>
      <c r="Z56" s="40">
        <f>X56+Z54</f>
        <v>5429228</v>
      </c>
      <c r="AA56" s="221"/>
      <c r="AB56" s="23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1:54" ht="13.5" customHeight="1" thickBot="1">
      <c r="A57" s="235"/>
      <c r="B57" s="208"/>
      <c r="C57" s="208"/>
      <c r="D57" s="208"/>
      <c r="E57" s="206"/>
      <c r="F57" s="14">
        <f>D55+F55</f>
        <v>45505711</v>
      </c>
      <c r="G57" s="218"/>
      <c r="H57" s="14">
        <f>F57+H55</f>
        <v>71794085</v>
      </c>
      <c r="I57" s="218"/>
      <c r="J57" s="14">
        <f>H57+J55</f>
        <v>96904223</v>
      </c>
      <c r="K57" s="218"/>
      <c r="L57" s="14">
        <f>J57+L55</f>
        <v>121833059</v>
      </c>
      <c r="M57" s="218"/>
      <c r="N57" s="14">
        <f>L57+N55</f>
        <v>148180823</v>
      </c>
      <c r="O57" s="218"/>
      <c r="P57" s="14">
        <f>N57+P55</f>
        <v>174848198</v>
      </c>
      <c r="Q57" s="218"/>
      <c r="R57" s="14">
        <f>P57+R55</f>
        <v>201956625</v>
      </c>
      <c r="S57" s="218"/>
      <c r="T57" s="14">
        <f>R57+T55</f>
        <v>229226703</v>
      </c>
      <c r="U57" s="218"/>
      <c r="V57" s="14">
        <f>T57+V55</f>
        <v>257753322</v>
      </c>
      <c r="W57" s="218"/>
      <c r="X57" s="14">
        <f>V57+X55</f>
        <v>283972213</v>
      </c>
      <c r="Y57" s="218"/>
      <c r="Z57" s="14">
        <f>X57+Z55</f>
        <v>283972213</v>
      </c>
      <c r="AA57" s="222"/>
      <c r="AB57" s="231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</row>
    <row r="58" spans="6:54" ht="13.5">
      <c r="F58" s="147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</row>
    <row r="59" spans="6:54" ht="13.5">
      <c r="F59" s="149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</row>
    <row r="60" spans="2:51" ht="13.5">
      <c r="B60" s="150"/>
      <c r="C60" s="150"/>
      <c r="N60" s="48"/>
      <c r="P60" s="48"/>
      <c r="Q60"/>
      <c r="R60" s="48"/>
      <c r="S60"/>
      <c r="T60" s="48"/>
      <c r="U60"/>
      <c r="V60" s="48"/>
      <c r="W60"/>
      <c r="X60" s="48"/>
      <c r="Y6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4:51" ht="13.5">
      <c r="N61" s="48"/>
      <c r="P61" s="48"/>
      <c r="Q61"/>
      <c r="R61" s="48"/>
      <c r="S61"/>
      <c r="T61" s="48"/>
      <c r="U61"/>
      <c r="V61" s="48"/>
      <c r="W61"/>
      <c r="X61" s="48"/>
      <c r="Y61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30:54" ht="13.5"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</row>
    <row r="63" spans="30:54" ht="13.5"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</row>
    <row r="64" spans="30:54" ht="13.5"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</row>
    <row r="65" spans="30:54" ht="13.5"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</row>
  </sheetData>
  <sheetProtection/>
  <mergeCells count="127">
    <mergeCell ref="A56:A57"/>
    <mergeCell ref="A48:A49"/>
    <mergeCell ref="A50:A51"/>
    <mergeCell ref="A52:A53"/>
    <mergeCell ref="A54:A55"/>
    <mergeCell ref="A40:A41"/>
    <mergeCell ref="A42:A43"/>
    <mergeCell ref="A44:A45"/>
    <mergeCell ref="A46:A47"/>
    <mergeCell ref="A29:A30"/>
    <mergeCell ref="A32:A33"/>
    <mergeCell ref="A34:A35"/>
    <mergeCell ref="A38:A39"/>
    <mergeCell ref="A36:A37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  <mergeCell ref="AB29:AB30"/>
    <mergeCell ref="AB56:AB57"/>
    <mergeCell ref="I27:I28"/>
    <mergeCell ref="I29:I30"/>
    <mergeCell ref="K27:K28"/>
    <mergeCell ref="K29:K30"/>
    <mergeCell ref="M27:M28"/>
    <mergeCell ref="M29:M30"/>
    <mergeCell ref="O27:O28"/>
    <mergeCell ref="O29:O30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  <mergeCell ref="D56:D57"/>
    <mergeCell ref="E56:E57"/>
    <mergeCell ref="K54:K55"/>
    <mergeCell ref="K56:K57"/>
    <mergeCell ref="E27:E28"/>
    <mergeCell ref="G27:G28"/>
    <mergeCell ref="B56:B57"/>
    <mergeCell ref="E54:E55"/>
    <mergeCell ref="C56:C57"/>
    <mergeCell ref="G54:G55"/>
    <mergeCell ref="G56:G57"/>
    <mergeCell ref="I54:I55"/>
    <mergeCell ref="I56:I57"/>
    <mergeCell ref="M54:M55"/>
    <mergeCell ref="M56:M57"/>
    <mergeCell ref="S56:S57"/>
    <mergeCell ref="U54:U55"/>
    <mergeCell ref="U56:U57"/>
    <mergeCell ref="O54:O55"/>
    <mergeCell ref="O56:O57"/>
    <mergeCell ref="Q54:Q55"/>
    <mergeCell ref="Q56:Q57"/>
    <mergeCell ref="Y29:Y30"/>
    <mergeCell ref="AA29:AA30"/>
    <mergeCell ref="W29:W30"/>
    <mergeCell ref="S54:S55"/>
    <mergeCell ref="W54:W55"/>
    <mergeCell ref="W56:W57"/>
    <mergeCell ref="Y54:Y55"/>
    <mergeCell ref="Y56:Y57"/>
    <mergeCell ref="AA54:AA55"/>
    <mergeCell ref="AA56:AA57"/>
    <mergeCell ref="Q27:Q28"/>
    <mergeCell ref="S27:S28"/>
    <mergeCell ref="U27:U28"/>
    <mergeCell ref="W27:W28"/>
    <mergeCell ref="Y27:Y28"/>
    <mergeCell ref="AA27:AA28"/>
    <mergeCell ref="Q29:Q30"/>
    <mergeCell ref="S29:S30"/>
    <mergeCell ref="U29:U30"/>
    <mergeCell ref="B29:B30"/>
    <mergeCell ref="D29:D30"/>
    <mergeCell ref="E29:E30"/>
    <mergeCell ref="G29:G30"/>
    <mergeCell ref="C29:C30"/>
    <mergeCell ref="AH18:AH19"/>
    <mergeCell ref="AI18:AI19"/>
    <mergeCell ref="AJ18:AJ19"/>
    <mergeCell ref="AD34:AE34"/>
    <mergeCell ref="AH51:AH52"/>
    <mergeCell ref="AI51:AI52"/>
    <mergeCell ref="AJ51:AJ52"/>
    <mergeCell ref="AG34:AL34"/>
    <mergeCell ref="AH35:AH36"/>
    <mergeCell ref="AI35:AI36"/>
    <mergeCell ref="AJ35:AJ36"/>
    <mergeCell ref="AR35:AR36"/>
    <mergeCell ref="AS35:AS36"/>
    <mergeCell ref="AS51:AS52"/>
    <mergeCell ref="AQ35:AQ36"/>
    <mergeCell ref="AX18:AX19"/>
    <mergeCell ref="AR51:AR52"/>
    <mergeCell ref="AY18:AY19"/>
    <mergeCell ref="AZ18:AZ19"/>
    <mergeCell ref="AP34:AU34"/>
    <mergeCell ref="AQ18:AQ19"/>
    <mergeCell ref="AR18:AR19"/>
    <mergeCell ref="AS18:AS19"/>
    <mergeCell ref="D2:J2"/>
    <mergeCell ref="A3:A4"/>
    <mergeCell ref="AX51:AX52"/>
    <mergeCell ref="AY51:AY52"/>
    <mergeCell ref="AZ51:AZ52"/>
    <mergeCell ref="AW34:BB34"/>
    <mergeCell ref="AX35:AX36"/>
    <mergeCell ref="AY35:AY36"/>
    <mergeCell ref="AZ35:AZ36"/>
    <mergeCell ref="AQ51:AQ5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102"/>
  <sheetViews>
    <sheetView zoomScalePageLayoutView="0" workbookViewId="0" topLeftCell="Z22">
      <selection activeCell="AH38" sqref="AH38:AM38"/>
    </sheetView>
  </sheetViews>
  <sheetFormatPr defaultColWidth="8.875" defaultRowHeight="13.5"/>
  <cols>
    <col min="1" max="1" width="4.125" style="73" customWidth="1"/>
    <col min="2" max="2" width="15.25390625" style="73" customWidth="1"/>
    <col min="3" max="4" width="11.375" style="73" customWidth="1"/>
    <col min="5" max="5" width="8.625" style="73" customWidth="1"/>
    <col min="6" max="7" width="12.75390625" style="73" customWidth="1"/>
    <col min="8" max="9" width="4.125" style="73" customWidth="1"/>
    <col min="10" max="10" width="14.875" style="73" customWidth="1"/>
    <col min="11" max="12" width="11.625" style="73" customWidth="1"/>
    <col min="13" max="13" width="8.625" style="73" customWidth="1"/>
    <col min="14" max="15" width="12.75390625" style="73" customWidth="1"/>
    <col min="16" max="17" width="4.125" style="73" customWidth="1"/>
    <col min="18" max="18" width="14.75390625" style="73" customWidth="1"/>
    <col min="19" max="20" width="11.625" style="73" customWidth="1"/>
    <col min="21" max="21" width="8.625" style="73" customWidth="1"/>
    <col min="22" max="23" width="12.875" style="73" customWidth="1"/>
    <col min="24" max="25" width="4.125" style="73" customWidth="1"/>
    <col min="26" max="26" width="14.75390625" style="73" customWidth="1"/>
    <col min="27" max="28" width="11.625" style="73" customWidth="1"/>
    <col min="29" max="29" width="8.625" style="73" customWidth="1"/>
    <col min="30" max="31" width="12.875" style="73" customWidth="1"/>
    <col min="32" max="33" width="4.125" style="73" customWidth="1"/>
    <col min="34" max="34" width="15.25390625" style="73" customWidth="1"/>
    <col min="35" max="36" width="12.00390625" style="73" customWidth="1"/>
    <col min="37" max="37" width="8.50390625" style="73" customWidth="1"/>
    <col min="38" max="39" width="12.375" style="73" customWidth="1"/>
    <col min="40" max="41" width="4.125" style="73" customWidth="1"/>
    <col min="42" max="42" width="13.875" style="73" customWidth="1"/>
    <col min="43" max="43" width="11.625" style="73" customWidth="1"/>
    <col min="44" max="44" width="12.625" style="73" customWidth="1"/>
    <col min="45" max="45" width="8.875" style="73" customWidth="1"/>
    <col min="46" max="47" width="12.625" style="73" customWidth="1"/>
    <col min="48" max="48" width="4.125" style="73" customWidth="1"/>
    <col min="49" max="16384" width="8.875" style="73" customWidth="1"/>
  </cols>
  <sheetData>
    <row r="1" spans="2:47" ht="74.25" customHeight="1" thickBot="1">
      <c r="B1" s="204" t="s">
        <v>118</v>
      </c>
      <c r="C1" s="204"/>
      <c r="D1" s="204"/>
      <c r="E1" s="204"/>
      <c r="F1" s="204"/>
      <c r="G1" s="204"/>
      <c r="H1" s="18"/>
      <c r="I1" s="18"/>
      <c r="J1" s="204" t="s">
        <v>120</v>
      </c>
      <c r="K1" s="204"/>
      <c r="L1" s="204"/>
      <c r="M1" s="204"/>
      <c r="N1" s="204"/>
      <c r="O1" s="204"/>
      <c r="P1" s="18"/>
      <c r="Q1" s="18"/>
      <c r="R1" s="204" t="s">
        <v>122</v>
      </c>
      <c r="S1" s="204"/>
      <c r="T1" s="204"/>
      <c r="U1" s="204"/>
      <c r="V1" s="204"/>
      <c r="W1" s="204"/>
      <c r="X1" s="18"/>
      <c r="Y1" s="18"/>
      <c r="Z1" s="204" t="s">
        <v>124</v>
      </c>
      <c r="AA1" s="204"/>
      <c r="AB1" s="204"/>
      <c r="AC1" s="204"/>
      <c r="AD1" s="204"/>
      <c r="AE1" s="204"/>
      <c r="AF1" s="18"/>
      <c r="AH1" s="204" t="s">
        <v>126</v>
      </c>
      <c r="AI1" s="204"/>
      <c r="AJ1" s="204"/>
      <c r="AK1" s="204"/>
      <c r="AL1" s="204"/>
      <c r="AM1" s="204"/>
      <c r="AP1" s="204" t="s">
        <v>128</v>
      </c>
      <c r="AQ1" s="204"/>
      <c r="AR1" s="204"/>
      <c r="AS1" s="204"/>
      <c r="AT1" s="204"/>
      <c r="AU1" s="204"/>
    </row>
    <row r="2" spans="2:47" ht="15.75" customHeight="1">
      <c r="B2" s="112" t="s">
        <v>28</v>
      </c>
      <c r="C2" s="240" t="s">
        <v>77</v>
      </c>
      <c r="D2" s="238" t="s">
        <v>78</v>
      </c>
      <c r="E2" s="238" t="s">
        <v>14</v>
      </c>
      <c r="F2" s="113" t="s">
        <v>24</v>
      </c>
      <c r="G2" s="114" t="s">
        <v>25</v>
      </c>
      <c r="H2" s="22"/>
      <c r="I2" s="22"/>
      <c r="J2" s="112" t="s">
        <v>28</v>
      </c>
      <c r="K2" s="240" t="s">
        <v>77</v>
      </c>
      <c r="L2" s="238" t="s">
        <v>78</v>
      </c>
      <c r="M2" s="238" t="s">
        <v>14</v>
      </c>
      <c r="N2" s="113" t="s">
        <v>24</v>
      </c>
      <c r="O2" s="114" t="s">
        <v>25</v>
      </c>
      <c r="P2" s="22"/>
      <c r="Q2" s="22"/>
      <c r="R2" s="112" t="s">
        <v>28</v>
      </c>
      <c r="S2" s="240" t="s">
        <v>77</v>
      </c>
      <c r="T2" s="238" t="s">
        <v>78</v>
      </c>
      <c r="U2" s="238" t="s">
        <v>14</v>
      </c>
      <c r="V2" s="113" t="s">
        <v>24</v>
      </c>
      <c r="W2" s="114" t="s">
        <v>25</v>
      </c>
      <c r="X2" s="22"/>
      <c r="Y2" s="22"/>
      <c r="Z2" s="112" t="s">
        <v>28</v>
      </c>
      <c r="AA2" s="240" t="s">
        <v>77</v>
      </c>
      <c r="AB2" s="238" t="s">
        <v>78</v>
      </c>
      <c r="AC2" s="238" t="s">
        <v>14</v>
      </c>
      <c r="AD2" s="113" t="s">
        <v>24</v>
      </c>
      <c r="AE2" s="114" t="s">
        <v>25</v>
      </c>
      <c r="AF2" s="22"/>
      <c r="AH2" s="112" t="s">
        <v>28</v>
      </c>
      <c r="AI2" s="240" t="s">
        <v>77</v>
      </c>
      <c r="AJ2" s="238" t="s">
        <v>78</v>
      </c>
      <c r="AK2" s="238" t="s">
        <v>14</v>
      </c>
      <c r="AL2" s="113" t="s">
        <v>24</v>
      </c>
      <c r="AM2" s="114" t="s">
        <v>25</v>
      </c>
      <c r="AP2" s="112" t="s">
        <v>28</v>
      </c>
      <c r="AQ2" s="240" t="s">
        <v>77</v>
      </c>
      <c r="AR2" s="238" t="s">
        <v>78</v>
      </c>
      <c r="AS2" s="238" t="s">
        <v>14</v>
      </c>
      <c r="AT2" s="113" t="s">
        <v>24</v>
      </c>
      <c r="AU2" s="114" t="s">
        <v>25</v>
      </c>
    </row>
    <row r="3" spans="2:47" ht="15.75" customHeight="1">
      <c r="B3" s="115" t="s">
        <v>27</v>
      </c>
      <c r="C3" s="241"/>
      <c r="D3" s="242"/>
      <c r="E3" s="242"/>
      <c r="F3" s="116" t="s">
        <v>79</v>
      </c>
      <c r="G3" s="117" t="s">
        <v>80</v>
      </c>
      <c r="H3" s="63"/>
      <c r="I3" s="63"/>
      <c r="J3" s="115" t="s">
        <v>27</v>
      </c>
      <c r="K3" s="241"/>
      <c r="L3" s="242"/>
      <c r="M3" s="239"/>
      <c r="N3" s="120" t="s">
        <v>79</v>
      </c>
      <c r="O3" s="121" t="s">
        <v>80</v>
      </c>
      <c r="P3" s="63"/>
      <c r="Q3" s="63"/>
      <c r="R3" s="115" t="s">
        <v>27</v>
      </c>
      <c r="S3" s="241"/>
      <c r="T3" s="242"/>
      <c r="U3" s="239"/>
      <c r="V3" s="120" t="s">
        <v>79</v>
      </c>
      <c r="W3" s="121" t="s">
        <v>80</v>
      </c>
      <c r="X3" s="63"/>
      <c r="Y3" s="63"/>
      <c r="Z3" s="115" t="s">
        <v>27</v>
      </c>
      <c r="AA3" s="241"/>
      <c r="AB3" s="242"/>
      <c r="AC3" s="239"/>
      <c r="AD3" s="120" t="s">
        <v>79</v>
      </c>
      <c r="AE3" s="121" t="s">
        <v>80</v>
      </c>
      <c r="AF3" s="63"/>
      <c r="AH3" s="115" t="s">
        <v>27</v>
      </c>
      <c r="AI3" s="241"/>
      <c r="AJ3" s="242"/>
      <c r="AK3" s="239"/>
      <c r="AL3" s="120" t="s">
        <v>79</v>
      </c>
      <c r="AM3" s="121" t="s">
        <v>80</v>
      </c>
      <c r="AP3" s="115" t="s">
        <v>27</v>
      </c>
      <c r="AQ3" s="241"/>
      <c r="AR3" s="242"/>
      <c r="AS3" s="239"/>
      <c r="AT3" s="120" t="s">
        <v>79</v>
      </c>
      <c r="AU3" s="121" t="s">
        <v>80</v>
      </c>
    </row>
    <row r="4" spans="2:47" ht="18" customHeight="1">
      <c r="B4" s="122" t="s">
        <v>47</v>
      </c>
      <c r="C4" s="97">
        <v>174944</v>
      </c>
      <c r="D4" s="97">
        <v>802145</v>
      </c>
      <c r="E4" s="75">
        <f>IF(ISERROR(D4/C4),0,D4/C4)</f>
        <v>4.585152963233949</v>
      </c>
      <c r="F4" s="99">
        <f aca="true" t="shared" si="0" ref="F4:G14">C4</f>
        <v>174944</v>
      </c>
      <c r="G4" s="103">
        <f t="shared" si="0"/>
        <v>802145</v>
      </c>
      <c r="H4" s="77"/>
      <c r="I4" s="77"/>
      <c r="J4" s="122" t="s">
        <v>47</v>
      </c>
      <c r="K4" s="97">
        <v>167776</v>
      </c>
      <c r="L4" s="97">
        <v>767289</v>
      </c>
      <c r="M4" s="75">
        <f>IF(ISERROR(L4/K4),0,L4/K4)</f>
        <v>4.5732941541102425</v>
      </c>
      <c r="N4" s="76">
        <f aca="true" t="shared" si="1" ref="N4:N14">F4+K4</f>
        <v>342720</v>
      </c>
      <c r="O4" s="129">
        <f aca="true" t="shared" si="2" ref="O4:O14">G4+L4</f>
        <v>1569434</v>
      </c>
      <c r="P4" s="77"/>
      <c r="Q4" s="77"/>
      <c r="R4" s="122" t="s">
        <v>47</v>
      </c>
      <c r="S4" s="97">
        <v>204895</v>
      </c>
      <c r="T4" s="97">
        <v>918000</v>
      </c>
      <c r="U4" s="75">
        <f>IF(ISERROR(T4/S4),0,T4/S4)</f>
        <v>4.480343590619586</v>
      </c>
      <c r="V4" s="76">
        <f aca="true" t="shared" si="3" ref="V4:V14">N4+S4</f>
        <v>547615</v>
      </c>
      <c r="W4" s="129">
        <f aca="true" t="shared" si="4" ref="W4:W14">O4+T4</f>
        <v>2487434</v>
      </c>
      <c r="X4" s="77"/>
      <c r="Y4" s="77"/>
      <c r="Z4" s="122" t="s">
        <v>47</v>
      </c>
      <c r="AA4" s="97">
        <v>160324</v>
      </c>
      <c r="AB4" s="97">
        <v>680356</v>
      </c>
      <c r="AC4" s="75">
        <f>IF(ISERROR(AB4/AA4),0,AB4/AA4)</f>
        <v>4.243631645917018</v>
      </c>
      <c r="AD4" s="76">
        <f aca="true" t="shared" si="5" ref="AD4:AD14">V4+AA4</f>
        <v>707939</v>
      </c>
      <c r="AE4" s="129">
        <f aca="true" t="shared" si="6" ref="AE4:AE14">W4+AB4</f>
        <v>3167790</v>
      </c>
      <c r="AF4" s="77"/>
      <c r="AH4" s="122" t="s">
        <v>47</v>
      </c>
      <c r="AI4" s="97">
        <v>175135</v>
      </c>
      <c r="AJ4" s="97">
        <v>680332</v>
      </c>
      <c r="AK4" s="75">
        <f>IF(ISERROR(AJ4/AI4),0,AJ4/AI4)</f>
        <v>3.8846147257829675</v>
      </c>
      <c r="AL4" s="76">
        <f aca="true" t="shared" si="7" ref="AL4:AL14">AD4+AI4</f>
        <v>883074</v>
      </c>
      <c r="AM4" s="129">
        <f aca="true" t="shared" si="8" ref="AM4:AM14">AE4+AJ4</f>
        <v>3848122</v>
      </c>
      <c r="AP4" s="122" t="s">
        <v>47</v>
      </c>
      <c r="AQ4" s="97">
        <v>363869</v>
      </c>
      <c r="AR4" s="97">
        <v>886577</v>
      </c>
      <c r="AS4" s="75">
        <f aca="true" t="shared" si="9" ref="AS4:AS14">IF(ISERROR(AR4/AQ4),0,AR4/AQ4)</f>
        <v>2.436527981224012</v>
      </c>
      <c r="AT4" s="76">
        <f aca="true" t="shared" si="10" ref="AT4:AT14">AL4+AQ4</f>
        <v>1246943</v>
      </c>
      <c r="AU4" s="129">
        <f aca="true" t="shared" si="11" ref="AU4:AU14">AM4+AR4</f>
        <v>4734699</v>
      </c>
    </row>
    <row r="5" spans="2:47" ht="18" customHeight="1">
      <c r="B5" s="122" t="s">
        <v>38</v>
      </c>
      <c r="C5" s="97">
        <v>24273</v>
      </c>
      <c r="D5" s="97">
        <v>440282</v>
      </c>
      <c r="E5" s="75">
        <f>IF(ISERROR(D5/C5),0,D5/C5)</f>
        <v>18.138754995262225</v>
      </c>
      <c r="F5" s="99">
        <f t="shared" si="0"/>
        <v>24273</v>
      </c>
      <c r="G5" s="103">
        <f t="shared" si="0"/>
        <v>440282</v>
      </c>
      <c r="H5" s="77"/>
      <c r="I5" s="77"/>
      <c r="J5" s="122" t="s">
        <v>38</v>
      </c>
      <c r="K5" s="97">
        <v>24147</v>
      </c>
      <c r="L5" s="97">
        <v>426300</v>
      </c>
      <c r="M5" s="75">
        <f>IF(ISERROR(L5/K5),0,L5/K5)</f>
        <v>17.654367002112064</v>
      </c>
      <c r="N5" s="76">
        <f t="shared" si="1"/>
        <v>48420</v>
      </c>
      <c r="O5" s="129">
        <f t="shared" si="2"/>
        <v>866582</v>
      </c>
      <c r="P5" s="77"/>
      <c r="Q5" s="77"/>
      <c r="R5" s="122" t="s">
        <v>38</v>
      </c>
      <c r="S5" s="97">
        <v>25364</v>
      </c>
      <c r="T5" s="97">
        <v>449894</v>
      </c>
      <c r="U5" s="75">
        <f>IF(ISERROR(T5/S5),0,T5/S5)</f>
        <v>17.737501971297903</v>
      </c>
      <c r="V5" s="76">
        <f t="shared" si="3"/>
        <v>73784</v>
      </c>
      <c r="W5" s="129">
        <f t="shared" si="4"/>
        <v>1316476</v>
      </c>
      <c r="X5" s="77"/>
      <c r="Y5" s="77"/>
      <c r="Z5" s="122" t="s">
        <v>38</v>
      </c>
      <c r="AA5" s="97">
        <v>28235</v>
      </c>
      <c r="AB5" s="97">
        <v>488848</v>
      </c>
      <c r="AC5" s="75">
        <f>IF(ISERROR(AB5/AA5),0,AB5/AA5)</f>
        <v>17.31354701611475</v>
      </c>
      <c r="AD5" s="76">
        <f t="shared" si="5"/>
        <v>102019</v>
      </c>
      <c r="AE5" s="129">
        <f t="shared" si="6"/>
        <v>1805324</v>
      </c>
      <c r="AF5" s="77"/>
      <c r="AH5" s="122" t="s">
        <v>38</v>
      </c>
      <c r="AI5" s="97">
        <v>22455</v>
      </c>
      <c r="AJ5" s="97">
        <v>391203</v>
      </c>
      <c r="AK5" s="75">
        <f>IF(ISERROR(AJ5/AI5),0,AJ5/AI5)</f>
        <v>17.421643286573147</v>
      </c>
      <c r="AL5" s="76">
        <f t="shared" si="7"/>
        <v>124474</v>
      </c>
      <c r="AM5" s="129">
        <f t="shared" si="8"/>
        <v>2196527</v>
      </c>
      <c r="AP5" s="122" t="s">
        <v>38</v>
      </c>
      <c r="AQ5" s="97">
        <v>30941</v>
      </c>
      <c r="AR5" s="97">
        <v>536096</v>
      </c>
      <c r="AS5" s="75">
        <f t="shared" si="9"/>
        <v>17.326395397692384</v>
      </c>
      <c r="AT5" s="76">
        <f t="shared" si="10"/>
        <v>155415</v>
      </c>
      <c r="AU5" s="129">
        <f t="shared" si="11"/>
        <v>2732623</v>
      </c>
    </row>
    <row r="6" spans="2:47" ht="18" customHeight="1">
      <c r="B6" s="122" t="s">
        <v>48</v>
      </c>
      <c r="C6" s="97">
        <v>459181</v>
      </c>
      <c r="D6" s="97">
        <v>1500549</v>
      </c>
      <c r="E6" s="75">
        <f>IF(ISERROR(D6/C6),0,D6/C6)</f>
        <v>3.2678812929977505</v>
      </c>
      <c r="F6" s="99">
        <f t="shared" si="0"/>
        <v>459181</v>
      </c>
      <c r="G6" s="103">
        <f t="shared" si="0"/>
        <v>1500549</v>
      </c>
      <c r="H6" s="77"/>
      <c r="I6" s="77"/>
      <c r="J6" s="122" t="s">
        <v>48</v>
      </c>
      <c r="K6" s="97">
        <v>610079</v>
      </c>
      <c r="L6" s="97">
        <v>1988668</v>
      </c>
      <c r="M6" s="75">
        <f>IF(ISERROR(L6/K6),0,L6/K6)</f>
        <v>3.2596893189242704</v>
      </c>
      <c r="N6" s="76">
        <f t="shared" si="1"/>
        <v>1069260</v>
      </c>
      <c r="O6" s="129">
        <f t="shared" si="2"/>
        <v>3489217</v>
      </c>
      <c r="P6" s="77"/>
      <c r="Q6" s="77"/>
      <c r="R6" s="122" t="s">
        <v>48</v>
      </c>
      <c r="S6" s="97">
        <v>846982</v>
      </c>
      <c r="T6" s="97">
        <v>2268608</v>
      </c>
      <c r="U6" s="75">
        <f>IF(ISERROR(T6/S6),0,T6/S6)</f>
        <v>2.6784606992828657</v>
      </c>
      <c r="V6" s="76">
        <f t="shared" si="3"/>
        <v>1916242</v>
      </c>
      <c r="W6" s="129">
        <f t="shared" si="4"/>
        <v>5757825</v>
      </c>
      <c r="X6" s="77"/>
      <c r="Y6" s="77"/>
      <c r="Z6" s="122" t="s">
        <v>48</v>
      </c>
      <c r="AA6" s="97">
        <v>885491</v>
      </c>
      <c r="AB6" s="97">
        <v>2425981</v>
      </c>
      <c r="AC6" s="75">
        <f>IF(ISERROR(AB6/AA6),0,AB6/AA6)</f>
        <v>2.7397014763560557</v>
      </c>
      <c r="AD6" s="76">
        <f t="shared" si="5"/>
        <v>2801733</v>
      </c>
      <c r="AE6" s="129">
        <f t="shared" si="6"/>
        <v>8183806</v>
      </c>
      <c r="AF6" s="77"/>
      <c r="AH6" s="122" t="s">
        <v>48</v>
      </c>
      <c r="AI6" s="97">
        <v>975948</v>
      </c>
      <c r="AJ6" s="97">
        <v>2444431</v>
      </c>
      <c r="AK6" s="75">
        <f>IF(ISERROR(AJ6/AI6),0,AJ6/AI6)</f>
        <v>2.50467340473058</v>
      </c>
      <c r="AL6" s="76">
        <f t="shared" si="7"/>
        <v>3777681</v>
      </c>
      <c r="AM6" s="129">
        <f t="shared" si="8"/>
        <v>10628237</v>
      </c>
      <c r="AP6" s="122" t="s">
        <v>48</v>
      </c>
      <c r="AQ6" s="97">
        <v>1124676</v>
      </c>
      <c r="AR6" s="97">
        <v>2347661</v>
      </c>
      <c r="AS6" s="75">
        <f t="shared" si="9"/>
        <v>2.0874109521319917</v>
      </c>
      <c r="AT6" s="76">
        <f t="shared" si="10"/>
        <v>4902357</v>
      </c>
      <c r="AU6" s="129">
        <f t="shared" si="11"/>
        <v>12975898</v>
      </c>
    </row>
    <row r="7" spans="2:47" ht="18" customHeight="1">
      <c r="B7" s="122" t="s">
        <v>101</v>
      </c>
      <c r="C7" s="97">
        <v>92975</v>
      </c>
      <c r="D7" s="97">
        <v>191766</v>
      </c>
      <c r="E7" s="75">
        <f aca="true" t="shared" si="12" ref="E7:E14">IF(ISERROR(D7/C7),0,D7/C7)</f>
        <v>2.0625544501210005</v>
      </c>
      <c r="F7" s="99">
        <f t="shared" si="0"/>
        <v>92975</v>
      </c>
      <c r="G7" s="103">
        <f t="shared" si="0"/>
        <v>191766</v>
      </c>
      <c r="H7" s="77"/>
      <c r="I7" s="77"/>
      <c r="J7" s="122" t="s">
        <v>101</v>
      </c>
      <c r="K7" s="97">
        <v>265172</v>
      </c>
      <c r="L7" s="97">
        <v>497553</v>
      </c>
      <c r="M7" s="75">
        <f aca="true" t="shared" si="13" ref="M7:M14">IF(ISERROR(L7/K7),0,L7/K7)</f>
        <v>1.8763406392831823</v>
      </c>
      <c r="N7" s="76">
        <f t="shared" si="1"/>
        <v>358147</v>
      </c>
      <c r="O7" s="129">
        <f t="shared" si="2"/>
        <v>689319</v>
      </c>
      <c r="P7" s="77"/>
      <c r="Q7" s="77"/>
      <c r="R7" s="122" t="s">
        <v>101</v>
      </c>
      <c r="S7" s="97">
        <v>191597</v>
      </c>
      <c r="T7" s="97">
        <v>393367</v>
      </c>
      <c r="U7" s="75">
        <f aca="true" t="shared" si="14" ref="U7:U14">IF(ISERROR(T7/S7),0,T7/S7)</f>
        <v>2.053095820915776</v>
      </c>
      <c r="V7" s="76">
        <f t="shared" si="3"/>
        <v>549744</v>
      </c>
      <c r="W7" s="129">
        <f t="shared" si="4"/>
        <v>1082686</v>
      </c>
      <c r="X7" s="77"/>
      <c r="Y7" s="77"/>
      <c r="Z7" s="122" t="s">
        <v>101</v>
      </c>
      <c r="AA7" s="97">
        <v>161152</v>
      </c>
      <c r="AB7" s="97">
        <v>455280</v>
      </c>
      <c r="AC7" s="75">
        <f aca="true" t="shared" si="15" ref="AC7:AC14">IF(ISERROR(AB7/AA7),0,AB7/AA7)</f>
        <v>2.8251588562351073</v>
      </c>
      <c r="AD7" s="76">
        <f t="shared" si="5"/>
        <v>710896</v>
      </c>
      <c r="AE7" s="129">
        <f t="shared" si="6"/>
        <v>1537966</v>
      </c>
      <c r="AF7" s="77"/>
      <c r="AH7" s="122" t="s">
        <v>101</v>
      </c>
      <c r="AI7" s="97">
        <v>242273</v>
      </c>
      <c r="AJ7" s="97">
        <v>462479</v>
      </c>
      <c r="AK7" s="75">
        <f aca="true" t="shared" si="16" ref="AK7:AK14">IF(ISERROR(AJ7/AI7),0,AJ7/AI7)</f>
        <v>1.9089168004688926</v>
      </c>
      <c r="AL7" s="76">
        <f t="shared" si="7"/>
        <v>953169</v>
      </c>
      <c r="AM7" s="129">
        <f t="shared" si="8"/>
        <v>2000445</v>
      </c>
      <c r="AP7" s="122" t="s">
        <v>101</v>
      </c>
      <c r="AQ7" s="97">
        <v>112155</v>
      </c>
      <c r="AR7" s="97">
        <v>337498</v>
      </c>
      <c r="AS7" s="75">
        <f t="shared" si="9"/>
        <v>3.0092104676563682</v>
      </c>
      <c r="AT7" s="76">
        <f t="shared" si="10"/>
        <v>1065324</v>
      </c>
      <c r="AU7" s="129">
        <f t="shared" si="11"/>
        <v>2337943</v>
      </c>
    </row>
    <row r="8" spans="2:47" ht="18" customHeight="1">
      <c r="B8" s="122" t="s">
        <v>93</v>
      </c>
      <c r="C8" s="97">
        <v>7387</v>
      </c>
      <c r="D8" s="97">
        <v>106705</v>
      </c>
      <c r="E8" s="75">
        <f t="shared" si="12"/>
        <v>14.444970894815215</v>
      </c>
      <c r="F8" s="99">
        <f t="shared" si="0"/>
        <v>7387</v>
      </c>
      <c r="G8" s="103">
        <f t="shared" si="0"/>
        <v>106705</v>
      </c>
      <c r="H8" s="77"/>
      <c r="I8" s="77"/>
      <c r="J8" s="122" t="s">
        <v>93</v>
      </c>
      <c r="K8" s="97">
        <v>8753</v>
      </c>
      <c r="L8" s="97">
        <v>122678</v>
      </c>
      <c r="M8" s="75">
        <f t="shared" si="13"/>
        <v>14.015537529989718</v>
      </c>
      <c r="N8" s="76">
        <f t="shared" si="1"/>
        <v>16140</v>
      </c>
      <c r="O8" s="129">
        <f t="shared" si="2"/>
        <v>229383</v>
      </c>
      <c r="P8" s="77"/>
      <c r="Q8" s="77"/>
      <c r="R8" s="122" t="s">
        <v>93</v>
      </c>
      <c r="S8" s="97">
        <v>10843</v>
      </c>
      <c r="T8" s="97">
        <v>153176</v>
      </c>
      <c r="U8" s="75">
        <f t="shared" si="14"/>
        <v>14.126717698054044</v>
      </c>
      <c r="V8" s="76">
        <f t="shared" si="3"/>
        <v>26983</v>
      </c>
      <c r="W8" s="129">
        <f t="shared" si="4"/>
        <v>382559</v>
      </c>
      <c r="X8" s="77"/>
      <c r="Y8" s="77"/>
      <c r="Z8" s="122" t="s">
        <v>93</v>
      </c>
      <c r="AA8" s="97">
        <v>9919</v>
      </c>
      <c r="AB8" s="97">
        <v>134681</v>
      </c>
      <c r="AC8" s="75">
        <f t="shared" si="15"/>
        <v>13.578082467990725</v>
      </c>
      <c r="AD8" s="76">
        <f t="shared" si="5"/>
        <v>36902</v>
      </c>
      <c r="AE8" s="129">
        <f t="shared" si="6"/>
        <v>517240</v>
      </c>
      <c r="AF8" s="77"/>
      <c r="AH8" s="122" t="s">
        <v>93</v>
      </c>
      <c r="AI8" s="97">
        <v>23972</v>
      </c>
      <c r="AJ8" s="97">
        <v>125190</v>
      </c>
      <c r="AK8" s="75">
        <f t="shared" si="16"/>
        <v>5.22234273318872</v>
      </c>
      <c r="AL8" s="76">
        <f t="shared" si="7"/>
        <v>60874</v>
      </c>
      <c r="AM8" s="129">
        <f t="shared" si="8"/>
        <v>642430</v>
      </c>
      <c r="AP8" s="122" t="s">
        <v>93</v>
      </c>
      <c r="AQ8" s="97">
        <v>5352</v>
      </c>
      <c r="AR8" s="97">
        <v>74774</v>
      </c>
      <c r="AS8" s="75">
        <f t="shared" si="9"/>
        <v>13.971225710014947</v>
      </c>
      <c r="AT8" s="76">
        <f t="shared" si="10"/>
        <v>66226</v>
      </c>
      <c r="AU8" s="129">
        <f t="shared" si="11"/>
        <v>717204</v>
      </c>
    </row>
    <row r="9" spans="2:47" ht="18" customHeight="1">
      <c r="B9" s="122" t="s">
        <v>49</v>
      </c>
      <c r="C9" s="97">
        <v>8830</v>
      </c>
      <c r="D9" s="97">
        <v>162852</v>
      </c>
      <c r="E9" s="75">
        <f t="shared" si="12"/>
        <v>18.443035107587768</v>
      </c>
      <c r="F9" s="99">
        <f t="shared" si="0"/>
        <v>8830</v>
      </c>
      <c r="G9" s="103">
        <f t="shared" si="0"/>
        <v>162852</v>
      </c>
      <c r="H9" s="77"/>
      <c r="I9" s="77"/>
      <c r="J9" s="122" t="s">
        <v>49</v>
      </c>
      <c r="K9" s="97">
        <v>10586</v>
      </c>
      <c r="L9" s="97">
        <v>185278</v>
      </c>
      <c r="M9" s="75">
        <f t="shared" si="13"/>
        <v>17.5021726808993</v>
      </c>
      <c r="N9" s="76">
        <f t="shared" si="1"/>
        <v>19416</v>
      </c>
      <c r="O9" s="129">
        <f t="shared" si="2"/>
        <v>348130</v>
      </c>
      <c r="P9" s="77"/>
      <c r="Q9" s="77"/>
      <c r="R9" s="122" t="s">
        <v>49</v>
      </c>
      <c r="S9" s="97">
        <v>12535</v>
      </c>
      <c r="T9" s="97">
        <v>227142</v>
      </c>
      <c r="U9" s="75">
        <f t="shared" si="14"/>
        <v>18.1206222576785</v>
      </c>
      <c r="V9" s="76">
        <f t="shared" si="3"/>
        <v>31951</v>
      </c>
      <c r="W9" s="129">
        <f t="shared" si="4"/>
        <v>575272</v>
      </c>
      <c r="X9" s="77"/>
      <c r="Y9" s="77"/>
      <c r="Z9" s="122" t="s">
        <v>49</v>
      </c>
      <c r="AA9" s="97">
        <v>12336</v>
      </c>
      <c r="AB9" s="97">
        <v>217612</v>
      </c>
      <c r="AC9" s="75">
        <f t="shared" si="15"/>
        <v>17.640402075226977</v>
      </c>
      <c r="AD9" s="76">
        <f t="shared" si="5"/>
        <v>44287</v>
      </c>
      <c r="AE9" s="129">
        <f t="shared" si="6"/>
        <v>792884</v>
      </c>
      <c r="AF9" s="77"/>
      <c r="AH9" s="122" t="s">
        <v>49</v>
      </c>
      <c r="AI9" s="97">
        <v>12437</v>
      </c>
      <c r="AJ9" s="97">
        <v>219324</v>
      </c>
      <c r="AK9" s="75">
        <f t="shared" si="16"/>
        <v>17.634799388920158</v>
      </c>
      <c r="AL9" s="76">
        <f t="shared" si="7"/>
        <v>56724</v>
      </c>
      <c r="AM9" s="129">
        <f t="shared" si="8"/>
        <v>1012208</v>
      </c>
      <c r="AP9" s="122" t="s">
        <v>49</v>
      </c>
      <c r="AQ9" s="97">
        <v>10981</v>
      </c>
      <c r="AR9" s="97">
        <v>194097</v>
      </c>
      <c r="AS9" s="75">
        <f t="shared" si="9"/>
        <v>17.67571259448138</v>
      </c>
      <c r="AT9" s="76">
        <f t="shared" si="10"/>
        <v>67705</v>
      </c>
      <c r="AU9" s="129">
        <f t="shared" si="11"/>
        <v>1206305</v>
      </c>
    </row>
    <row r="10" spans="2:47" ht="18" customHeight="1">
      <c r="B10" s="122" t="s">
        <v>50</v>
      </c>
      <c r="C10" s="97">
        <v>0</v>
      </c>
      <c r="D10" s="97">
        <v>0</v>
      </c>
      <c r="E10" s="75">
        <f t="shared" si="12"/>
        <v>0</v>
      </c>
      <c r="F10" s="99">
        <f t="shared" si="0"/>
        <v>0</v>
      </c>
      <c r="G10" s="103">
        <f t="shared" si="0"/>
        <v>0</v>
      </c>
      <c r="H10" s="77"/>
      <c r="I10" s="77"/>
      <c r="J10" s="122" t="s">
        <v>50</v>
      </c>
      <c r="K10" s="97">
        <v>0</v>
      </c>
      <c r="L10" s="97">
        <v>0</v>
      </c>
      <c r="M10" s="75">
        <f t="shared" si="13"/>
        <v>0</v>
      </c>
      <c r="N10" s="76">
        <f t="shared" si="1"/>
        <v>0</v>
      </c>
      <c r="O10" s="129">
        <f t="shared" si="2"/>
        <v>0</v>
      </c>
      <c r="P10" s="77"/>
      <c r="Q10" s="77"/>
      <c r="R10" s="122" t="s">
        <v>50</v>
      </c>
      <c r="S10" s="97">
        <v>0</v>
      </c>
      <c r="T10" s="97">
        <v>0</v>
      </c>
      <c r="U10" s="75">
        <f t="shared" si="14"/>
        <v>0</v>
      </c>
      <c r="V10" s="76">
        <f t="shared" si="3"/>
        <v>0</v>
      </c>
      <c r="W10" s="129">
        <f t="shared" si="4"/>
        <v>0</v>
      </c>
      <c r="X10" s="77"/>
      <c r="Y10" s="77"/>
      <c r="Z10" s="122" t="s">
        <v>50</v>
      </c>
      <c r="AA10" s="97">
        <v>0</v>
      </c>
      <c r="AB10" s="97">
        <v>0</v>
      </c>
      <c r="AC10" s="75">
        <f t="shared" si="15"/>
        <v>0</v>
      </c>
      <c r="AD10" s="76">
        <f t="shared" si="5"/>
        <v>0</v>
      </c>
      <c r="AE10" s="129">
        <f t="shared" si="6"/>
        <v>0</v>
      </c>
      <c r="AF10" s="77"/>
      <c r="AH10" s="122" t="s">
        <v>50</v>
      </c>
      <c r="AI10" s="97">
        <v>0</v>
      </c>
      <c r="AJ10" s="97">
        <v>0</v>
      </c>
      <c r="AK10" s="75">
        <f t="shared" si="16"/>
        <v>0</v>
      </c>
      <c r="AL10" s="76">
        <f t="shared" si="7"/>
        <v>0</v>
      </c>
      <c r="AM10" s="129">
        <f t="shared" si="8"/>
        <v>0</v>
      </c>
      <c r="AP10" s="122" t="s">
        <v>50</v>
      </c>
      <c r="AQ10" s="97">
        <v>0</v>
      </c>
      <c r="AR10" s="97">
        <v>0</v>
      </c>
      <c r="AS10" s="75">
        <f t="shared" si="9"/>
        <v>0</v>
      </c>
      <c r="AT10" s="76">
        <f t="shared" si="10"/>
        <v>0</v>
      </c>
      <c r="AU10" s="129">
        <f t="shared" si="11"/>
        <v>0</v>
      </c>
    </row>
    <row r="11" spans="2:47" ht="18" customHeight="1">
      <c r="B11" s="122" t="s">
        <v>22</v>
      </c>
      <c r="C11" s="97">
        <v>389</v>
      </c>
      <c r="D11" s="97">
        <v>14063</v>
      </c>
      <c r="E11" s="75">
        <f t="shared" si="12"/>
        <v>36.15167095115681</v>
      </c>
      <c r="F11" s="99">
        <f t="shared" si="0"/>
        <v>389</v>
      </c>
      <c r="G11" s="103">
        <f t="shared" si="0"/>
        <v>14063</v>
      </c>
      <c r="H11" s="77"/>
      <c r="I11" s="77"/>
      <c r="J11" s="122" t="s">
        <v>22</v>
      </c>
      <c r="K11" s="97">
        <v>25200</v>
      </c>
      <c r="L11" s="97">
        <v>83626</v>
      </c>
      <c r="M11" s="75">
        <f t="shared" si="13"/>
        <v>3.3184920634920636</v>
      </c>
      <c r="N11" s="76">
        <f t="shared" si="1"/>
        <v>25589</v>
      </c>
      <c r="O11" s="129">
        <f t="shared" si="2"/>
        <v>97689</v>
      </c>
      <c r="P11" s="77"/>
      <c r="Q11" s="77"/>
      <c r="R11" s="122" t="s">
        <v>22</v>
      </c>
      <c r="S11" s="97">
        <v>258</v>
      </c>
      <c r="T11" s="97">
        <v>409</v>
      </c>
      <c r="U11" s="75">
        <f t="shared" si="14"/>
        <v>1.5852713178294573</v>
      </c>
      <c r="V11" s="76">
        <f t="shared" si="3"/>
        <v>25847</v>
      </c>
      <c r="W11" s="129">
        <f t="shared" si="4"/>
        <v>98098</v>
      </c>
      <c r="X11" s="77"/>
      <c r="Y11" s="77"/>
      <c r="Z11" s="122" t="s">
        <v>22</v>
      </c>
      <c r="AA11" s="97">
        <v>25200</v>
      </c>
      <c r="AB11" s="97">
        <v>81992</v>
      </c>
      <c r="AC11" s="75">
        <f t="shared" si="15"/>
        <v>3.2536507936507935</v>
      </c>
      <c r="AD11" s="76">
        <f t="shared" si="5"/>
        <v>51047</v>
      </c>
      <c r="AE11" s="129">
        <f t="shared" si="6"/>
        <v>180090</v>
      </c>
      <c r="AF11" s="77"/>
      <c r="AH11" s="122" t="s">
        <v>22</v>
      </c>
      <c r="AI11" s="97">
        <v>12600</v>
      </c>
      <c r="AJ11" s="97">
        <v>42395</v>
      </c>
      <c r="AK11" s="75">
        <f t="shared" si="16"/>
        <v>3.3646825396825397</v>
      </c>
      <c r="AL11" s="76">
        <f t="shared" si="7"/>
        <v>63647</v>
      </c>
      <c r="AM11" s="129">
        <f t="shared" si="8"/>
        <v>222485</v>
      </c>
      <c r="AP11" s="122" t="s">
        <v>22</v>
      </c>
      <c r="AQ11" s="97">
        <v>1893</v>
      </c>
      <c r="AR11" s="97">
        <v>14608</v>
      </c>
      <c r="AS11" s="75">
        <f t="shared" si="9"/>
        <v>7.716851558372953</v>
      </c>
      <c r="AT11" s="76">
        <f t="shared" si="10"/>
        <v>65540</v>
      </c>
      <c r="AU11" s="129">
        <f t="shared" si="11"/>
        <v>237093</v>
      </c>
    </row>
    <row r="12" spans="2:47" ht="18" customHeight="1">
      <c r="B12" s="122" t="s">
        <v>52</v>
      </c>
      <c r="C12" s="97">
        <v>0</v>
      </c>
      <c r="D12" s="97">
        <v>0</v>
      </c>
      <c r="E12" s="75">
        <f t="shared" si="12"/>
        <v>0</v>
      </c>
      <c r="F12" s="99">
        <f t="shared" si="0"/>
        <v>0</v>
      </c>
      <c r="G12" s="103">
        <f t="shared" si="0"/>
        <v>0</v>
      </c>
      <c r="H12" s="77"/>
      <c r="I12" s="77"/>
      <c r="J12" s="122" t="s">
        <v>52</v>
      </c>
      <c r="K12" s="97">
        <v>12600</v>
      </c>
      <c r="L12" s="97">
        <v>45152</v>
      </c>
      <c r="M12" s="75">
        <f t="shared" si="13"/>
        <v>3.5834920634920633</v>
      </c>
      <c r="N12" s="76">
        <f t="shared" si="1"/>
        <v>12600</v>
      </c>
      <c r="O12" s="129">
        <f t="shared" si="2"/>
        <v>45152</v>
      </c>
      <c r="P12" s="77"/>
      <c r="Q12" s="77"/>
      <c r="R12" s="122" t="s">
        <v>52</v>
      </c>
      <c r="S12" s="97">
        <v>12620</v>
      </c>
      <c r="T12" s="97">
        <v>45390</v>
      </c>
      <c r="U12" s="75">
        <f t="shared" si="14"/>
        <v>3.596671949286846</v>
      </c>
      <c r="V12" s="76">
        <f t="shared" si="3"/>
        <v>25220</v>
      </c>
      <c r="W12" s="129">
        <f t="shared" si="4"/>
        <v>90542</v>
      </c>
      <c r="X12" s="77"/>
      <c r="Y12" s="77"/>
      <c r="Z12" s="122" t="s">
        <v>52</v>
      </c>
      <c r="AA12" s="97">
        <v>0</v>
      </c>
      <c r="AB12" s="97">
        <v>0</v>
      </c>
      <c r="AC12" s="75">
        <f t="shared" si="15"/>
        <v>0</v>
      </c>
      <c r="AD12" s="76">
        <f t="shared" si="5"/>
        <v>25220</v>
      </c>
      <c r="AE12" s="129">
        <f t="shared" si="6"/>
        <v>90542</v>
      </c>
      <c r="AF12" s="77"/>
      <c r="AH12" s="122" t="s">
        <v>52</v>
      </c>
      <c r="AI12" s="97">
        <v>20</v>
      </c>
      <c r="AJ12" s="97">
        <v>562</v>
      </c>
      <c r="AK12" s="75">
        <f t="shared" si="16"/>
        <v>28.1</v>
      </c>
      <c r="AL12" s="76">
        <f t="shared" si="7"/>
        <v>25240</v>
      </c>
      <c r="AM12" s="129">
        <f t="shared" si="8"/>
        <v>91104</v>
      </c>
      <c r="AP12" s="122" t="s">
        <v>52</v>
      </c>
      <c r="AQ12" s="97">
        <v>19</v>
      </c>
      <c r="AR12" s="97">
        <v>534</v>
      </c>
      <c r="AS12" s="75">
        <f t="shared" si="9"/>
        <v>28.105263157894736</v>
      </c>
      <c r="AT12" s="76">
        <f t="shared" si="10"/>
        <v>25259</v>
      </c>
      <c r="AU12" s="129">
        <f t="shared" si="11"/>
        <v>91638</v>
      </c>
    </row>
    <row r="13" spans="2:47" ht="18" customHeight="1">
      <c r="B13" s="122" t="s">
        <v>53</v>
      </c>
      <c r="C13" s="97">
        <v>15740</v>
      </c>
      <c r="D13" s="97">
        <v>111715</v>
      </c>
      <c r="E13" s="75">
        <f t="shared" si="12"/>
        <v>7.0975222363405335</v>
      </c>
      <c r="F13" s="99">
        <f t="shared" si="0"/>
        <v>15740</v>
      </c>
      <c r="G13" s="103">
        <f t="shared" si="0"/>
        <v>111715</v>
      </c>
      <c r="H13" s="77"/>
      <c r="I13" s="77"/>
      <c r="J13" s="122" t="s">
        <v>53</v>
      </c>
      <c r="K13" s="97">
        <v>29714</v>
      </c>
      <c r="L13" s="97">
        <v>179057</v>
      </c>
      <c r="M13" s="75">
        <f t="shared" si="13"/>
        <v>6.026014673218012</v>
      </c>
      <c r="N13" s="76">
        <f t="shared" si="1"/>
        <v>45454</v>
      </c>
      <c r="O13" s="129">
        <f t="shared" si="2"/>
        <v>290772</v>
      </c>
      <c r="P13" s="77"/>
      <c r="Q13" s="77"/>
      <c r="R13" s="122" t="s">
        <v>53</v>
      </c>
      <c r="S13" s="97">
        <v>18267</v>
      </c>
      <c r="T13" s="97">
        <v>138508</v>
      </c>
      <c r="U13" s="75">
        <f t="shared" si="14"/>
        <v>7.582416379263152</v>
      </c>
      <c r="V13" s="76">
        <f t="shared" si="3"/>
        <v>63721</v>
      </c>
      <c r="W13" s="129">
        <f t="shared" si="4"/>
        <v>429280</v>
      </c>
      <c r="X13" s="77"/>
      <c r="Y13" s="77"/>
      <c r="Z13" s="122" t="s">
        <v>53</v>
      </c>
      <c r="AA13" s="97">
        <v>15155</v>
      </c>
      <c r="AB13" s="97">
        <v>105426</v>
      </c>
      <c r="AC13" s="75">
        <f t="shared" si="15"/>
        <v>6.956516001319696</v>
      </c>
      <c r="AD13" s="76">
        <f t="shared" si="5"/>
        <v>78876</v>
      </c>
      <c r="AE13" s="129">
        <f t="shared" si="6"/>
        <v>534706</v>
      </c>
      <c r="AF13" s="77"/>
      <c r="AH13" s="122" t="s">
        <v>53</v>
      </c>
      <c r="AI13" s="97">
        <v>28201</v>
      </c>
      <c r="AJ13" s="97">
        <v>133479</v>
      </c>
      <c r="AK13" s="75">
        <f t="shared" si="16"/>
        <v>4.73313003084997</v>
      </c>
      <c r="AL13" s="76">
        <f t="shared" si="7"/>
        <v>107077</v>
      </c>
      <c r="AM13" s="129">
        <f t="shared" si="8"/>
        <v>668185</v>
      </c>
      <c r="AP13" s="122" t="s">
        <v>53</v>
      </c>
      <c r="AQ13" s="97">
        <v>15786</v>
      </c>
      <c r="AR13" s="97">
        <v>118087</v>
      </c>
      <c r="AS13" s="75">
        <f t="shared" si="9"/>
        <v>7.480489040922336</v>
      </c>
      <c r="AT13" s="76">
        <f t="shared" si="10"/>
        <v>122863</v>
      </c>
      <c r="AU13" s="129">
        <f t="shared" si="11"/>
        <v>786272</v>
      </c>
    </row>
    <row r="14" spans="2:47" ht="18" customHeight="1" thickBot="1">
      <c r="B14" s="124" t="s">
        <v>54</v>
      </c>
      <c r="C14" s="132">
        <v>99340</v>
      </c>
      <c r="D14" s="132">
        <v>233903</v>
      </c>
      <c r="E14" s="75">
        <f t="shared" si="12"/>
        <v>2.3545701630763034</v>
      </c>
      <c r="F14" s="100">
        <f t="shared" si="0"/>
        <v>99340</v>
      </c>
      <c r="G14" s="104">
        <f t="shared" si="0"/>
        <v>233903</v>
      </c>
      <c r="H14" s="77"/>
      <c r="I14" s="77"/>
      <c r="J14" s="124" t="s">
        <v>54</v>
      </c>
      <c r="K14" s="132">
        <v>89433</v>
      </c>
      <c r="L14" s="132">
        <v>222955</v>
      </c>
      <c r="M14" s="75">
        <f t="shared" si="13"/>
        <v>2.4929835742958417</v>
      </c>
      <c r="N14" s="130">
        <f t="shared" si="1"/>
        <v>188773</v>
      </c>
      <c r="O14" s="134">
        <f t="shared" si="2"/>
        <v>456858</v>
      </c>
      <c r="P14" s="77"/>
      <c r="Q14" s="77"/>
      <c r="R14" s="124" t="s">
        <v>54</v>
      </c>
      <c r="S14" s="132">
        <v>70994</v>
      </c>
      <c r="T14" s="132">
        <v>259164</v>
      </c>
      <c r="U14" s="75">
        <f t="shared" si="14"/>
        <v>3.6505056765360453</v>
      </c>
      <c r="V14" s="130">
        <f t="shared" si="3"/>
        <v>259767</v>
      </c>
      <c r="W14" s="134">
        <f t="shared" si="4"/>
        <v>716022</v>
      </c>
      <c r="X14" s="77"/>
      <c r="Y14" s="77"/>
      <c r="Z14" s="124" t="s">
        <v>54</v>
      </c>
      <c r="AA14" s="132">
        <v>64125</v>
      </c>
      <c r="AB14" s="132">
        <v>219724</v>
      </c>
      <c r="AC14" s="75">
        <f t="shared" si="15"/>
        <v>3.426495126705653</v>
      </c>
      <c r="AD14" s="130">
        <f t="shared" si="5"/>
        <v>323892</v>
      </c>
      <c r="AE14" s="134">
        <f t="shared" si="6"/>
        <v>935746</v>
      </c>
      <c r="AF14" s="77"/>
      <c r="AH14" s="124" t="s">
        <v>54</v>
      </c>
      <c r="AI14" s="132">
        <v>52844</v>
      </c>
      <c r="AJ14" s="132">
        <v>249967</v>
      </c>
      <c r="AK14" s="75">
        <f t="shared" si="16"/>
        <v>4.730281583528877</v>
      </c>
      <c r="AL14" s="130">
        <f t="shared" si="7"/>
        <v>376736</v>
      </c>
      <c r="AM14" s="134">
        <f t="shared" si="8"/>
        <v>1185713</v>
      </c>
      <c r="AP14" s="124" t="s">
        <v>54</v>
      </c>
      <c r="AQ14" s="132">
        <v>109035</v>
      </c>
      <c r="AR14" s="132">
        <v>278239</v>
      </c>
      <c r="AS14" s="75">
        <f t="shared" si="9"/>
        <v>2.551831980556702</v>
      </c>
      <c r="AT14" s="130">
        <f t="shared" si="10"/>
        <v>485771</v>
      </c>
      <c r="AU14" s="134">
        <f t="shared" si="11"/>
        <v>1463952</v>
      </c>
    </row>
    <row r="15" spans="2:47" ht="23.25" customHeight="1" thickBot="1">
      <c r="B15" s="125" t="s">
        <v>45</v>
      </c>
      <c r="C15" s="101">
        <f>SUM(C4:C14)</f>
        <v>883059</v>
      </c>
      <c r="D15" s="101">
        <f>SUM(D4:D14)</f>
        <v>3563980</v>
      </c>
      <c r="E15" s="102"/>
      <c r="F15" s="102"/>
      <c r="G15" s="105"/>
      <c r="H15" s="34"/>
      <c r="I15" s="34"/>
      <c r="J15" s="125" t="s">
        <v>45</v>
      </c>
      <c r="K15" s="101">
        <f>SUM(K4:K14)</f>
        <v>1243460</v>
      </c>
      <c r="L15" s="101">
        <f>SUM(L4:L14)</f>
        <v>4518556</v>
      </c>
      <c r="M15" s="127"/>
      <c r="N15" s="127"/>
      <c r="O15" s="128"/>
      <c r="P15" s="34"/>
      <c r="Q15" s="34"/>
      <c r="R15" s="125" t="s">
        <v>45</v>
      </c>
      <c r="S15" s="101">
        <f>SUM(S4:S14)</f>
        <v>1394355</v>
      </c>
      <c r="T15" s="101">
        <f>SUM(T4:T14)</f>
        <v>4853658</v>
      </c>
      <c r="U15" s="127"/>
      <c r="V15" s="127"/>
      <c r="W15" s="128"/>
      <c r="X15" s="34"/>
      <c r="Y15" s="34"/>
      <c r="Z15" s="125" t="s">
        <v>45</v>
      </c>
      <c r="AA15" s="101">
        <f>SUM(AA4:AA14)</f>
        <v>1361937</v>
      </c>
      <c r="AB15" s="101">
        <f>SUM(AB4:AB14)</f>
        <v>4809900</v>
      </c>
      <c r="AC15" s="127"/>
      <c r="AD15" s="127"/>
      <c r="AE15" s="128"/>
      <c r="AF15" s="34"/>
      <c r="AH15" s="125" t="s">
        <v>45</v>
      </c>
      <c r="AI15" s="101">
        <f>SUM(AI4:AI14)</f>
        <v>1545885</v>
      </c>
      <c r="AJ15" s="101">
        <f>SUM(AJ4:AJ14)</f>
        <v>4749362</v>
      </c>
      <c r="AK15" s="127"/>
      <c r="AL15" s="127"/>
      <c r="AM15" s="128"/>
      <c r="AP15" s="125" t="s">
        <v>45</v>
      </c>
      <c r="AQ15" s="101">
        <f>SUM(AQ4:AQ14)</f>
        <v>1774707</v>
      </c>
      <c r="AR15" s="101">
        <f>SUM(AR4:AR14)</f>
        <v>4788171</v>
      </c>
      <c r="AS15" s="127"/>
      <c r="AT15" s="127"/>
      <c r="AU15" s="128"/>
    </row>
    <row r="16" spans="2:47" ht="23.25" customHeight="1" thickBot="1">
      <c r="B16" s="123" t="s">
        <v>46</v>
      </c>
      <c r="C16" s="106">
        <f>C15</f>
        <v>883059</v>
      </c>
      <c r="D16" s="106">
        <f>D15</f>
        <v>3563980</v>
      </c>
      <c r="E16" s="107"/>
      <c r="F16" s="107"/>
      <c r="G16" s="108"/>
      <c r="H16" s="34"/>
      <c r="I16" s="34"/>
      <c r="J16" s="123" t="s">
        <v>46</v>
      </c>
      <c r="K16" s="106">
        <f>K15+C15</f>
        <v>2126519</v>
      </c>
      <c r="L16" s="106">
        <f>L15+D15</f>
        <v>8082536</v>
      </c>
      <c r="M16" s="110"/>
      <c r="N16" s="110"/>
      <c r="O16" s="111"/>
      <c r="P16" s="34"/>
      <c r="Q16" s="34"/>
      <c r="R16" s="123" t="s">
        <v>46</v>
      </c>
      <c r="S16" s="106">
        <f>S15+K16</f>
        <v>3520874</v>
      </c>
      <c r="T16" s="106">
        <f>T15+L16</f>
        <v>12936194</v>
      </c>
      <c r="U16" s="110"/>
      <c r="V16" s="110"/>
      <c r="W16" s="111"/>
      <c r="X16" s="34"/>
      <c r="Y16" s="34"/>
      <c r="Z16" s="123" t="s">
        <v>46</v>
      </c>
      <c r="AA16" s="106">
        <f>AA15+S16</f>
        <v>4882811</v>
      </c>
      <c r="AB16" s="106">
        <f>AB15+T16</f>
        <v>17746094</v>
      </c>
      <c r="AC16" s="110"/>
      <c r="AD16" s="110"/>
      <c r="AE16" s="111"/>
      <c r="AF16" s="34"/>
      <c r="AH16" s="123" t="s">
        <v>46</v>
      </c>
      <c r="AI16" s="106">
        <f>AI15+AA16</f>
        <v>6428696</v>
      </c>
      <c r="AJ16" s="106">
        <f>AJ15+AB16</f>
        <v>22495456</v>
      </c>
      <c r="AK16" s="110"/>
      <c r="AL16" s="110"/>
      <c r="AM16" s="111"/>
      <c r="AP16" s="125" t="s">
        <v>46</v>
      </c>
      <c r="AQ16" s="106">
        <f>AQ15+AI16</f>
        <v>8203403</v>
      </c>
      <c r="AR16" s="106">
        <f>AR15+AJ16</f>
        <v>27283627</v>
      </c>
      <c r="AS16" s="127"/>
      <c r="AT16" s="127"/>
      <c r="AU16" s="128"/>
    </row>
    <row r="17" spans="7:47" ht="23.25" customHeight="1" thickBot="1">
      <c r="G17" s="34"/>
      <c r="H17" s="34"/>
      <c r="I17" s="34"/>
      <c r="J17" s="34"/>
      <c r="M17" s="34"/>
      <c r="N17" s="34"/>
      <c r="O17" s="34"/>
      <c r="P17" s="34"/>
      <c r="Q17" s="34"/>
      <c r="R17" s="34"/>
      <c r="U17" s="34"/>
      <c r="V17" s="34"/>
      <c r="W17" s="34"/>
      <c r="X17" s="34"/>
      <c r="Y17" s="34"/>
      <c r="Z17" s="34"/>
      <c r="AC17" s="34"/>
      <c r="AD17" s="34"/>
      <c r="AE17" s="34"/>
      <c r="AF17" s="34"/>
      <c r="AH17" s="78"/>
      <c r="AK17" s="34"/>
      <c r="AL17" s="34"/>
      <c r="AM17" s="79"/>
      <c r="AP17" s="78"/>
      <c r="AS17" s="34"/>
      <c r="AT17" s="34"/>
      <c r="AU17" s="79"/>
    </row>
    <row r="18" spans="2:47" ht="15.75" customHeight="1">
      <c r="B18" s="118" t="s">
        <v>12</v>
      </c>
      <c r="C18" s="238" t="s">
        <v>77</v>
      </c>
      <c r="D18" s="238" t="s">
        <v>78</v>
      </c>
      <c r="E18" s="238" t="s">
        <v>14</v>
      </c>
      <c r="F18" s="113" t="s">
        <v>24</v>
      </c>
      <c r="G18" s="114" t="s">
        <v>25</v>
      </c>
      <c r="H18" s="22"/>
      <c r="I18" s="22"/>
      <c r="J18" s="118" t="s">
        <v>12</v>
      </c>
      <c r="K18" s="238" t="s">
        <v>77</v>
      </c>
      <c r="L18" s="238" t="s">
        <v>78</v>
      </c>
      <c r="M18" s="238" t="s">
        <v>14</v>
      </c>
      <c r="N18" s="113" t="s">
        <v>24</v>
      </c>
      <c r="O18" s="114" t="s">
        <v>25</v>
      </c>
      <c r="P18" s="22"/>
      <c r="Q18" s="22"/>
      <c r="R18" s="118" t="s">
        <v>12</v>
      </c>
      <c r="S18" s="238" t="s">
        <v>77</v>
      </c>
      <c r="T18" s="238" t="s">
        <v>78</v>
      </c>
      <c r="U18" s="238" t="s">
        <v>14</v>
      </c>
      <c r="V18" s="113" t="s">
        <v>24</v>
      </c>
      <c r="W18" s="114" t="s">
        <v>25</v>
      </c>
      <c r="X18" s="22"/>
      <c r="Y18" s="22"/>
      <c r="Z18" s="118" t="s">
        <v>12</v>
      </c>
      <c r="AA18" s="238" t="s">
        <v>77</v>
      </c>
      <c r="AB18" s="238" t="s">
        <v>78</v>
      </c>
      <c r="AC18" s="238" t="s">
        <v>14</v>
      </c>
      <c r="AD18" s="113" t="s">
        <v>24</v>
      </c>
      <c r="AE18" s="114" t="s">
        <v>25</v>
      </c>
      <c r="AF18" s="22"/>
      <c r="AH18" s="118" t="s">
        <v>12</v>
      </c>
      <c r="AI18" s="238" t="s">
        <v>77</v>
      </c>
      <c r="AJ18" s="238" t="s">
        <v>78</v>
      </c>
      <c r="AK18" s="238" t="s">
        <v>14</v>
      </c>
      <c r="AL18" s="113" t="s">
        <v>24</v>
      </c>
      <c r="AM18" s="114" t="s">
        <v>25</v>
      </c>
      <c r="AP18" s="118" t="s">
        <v>12</v>
      </c>
      <c r="AQ18" s="238" t="s">
        <v>77</v>
      </c>
      <c r="AR18" s="238" t="s">
        <v>78</v>
      </c>
      <c r="AS18" s="238" t="s">
        <v>14</v>
      </c>
      <c r="AT18" s="113" t="s">
        <v>24</v>
      </c>
      <c r="AU18" s="114" t="s">
        <v>25</v>
      </c>
    </row>
    <row r="19" spans="2:47" ht="15.75" customHeight="1">
      <c r="B19" s="115" t="s">
        <v>26</v>
      </c>
      <c r="C19" s="239"/>
      <c r="D19" s="239"/>
      <c r="E19" s="239"/>
      <c r="F19" s="120" t="s">
        <v>79</v>
      </c>
      <c r="G19" s="121" t="s">
        <v>80</v>
      </c>
      <c r="H19" s="63"/>
      <c r="I19" s="63"/>
      <c r="J19" s="115" t="s">
        <v>26</v>
      </c>
      <c r="K19" s="239"/>
      <c r="L19" s="239"/>
      <c r="M19" s="239"/>
      <c r="N19" s="120" t="s">
        <v>79</v>
      </c>
      <c r="O19" s="121" t="s">
        <v>80</v>
      </c>
      <c r="P19" s="63"/>
      <c r="Q19" s="63"/>
      <c r="R19" s="115" t="s">
        <v>26</v>
      </c>
      <c r="S19" s="239"/>
      <c r="T19" s="239"/>
      <c r="U19" s="239"/>
      <c r="V19" s="120" t="s">
        <v>79</v>
      </c>
      <c r="W19" s="121" t="s">
        <v>80</v>
      </c>
      <c r="X19" s="63"/>
      <c r="Y19" s="63"/>
      <c r="Z19" s="115" t="s">
        <v>26</v>
      </c>
      <c r="AA19" s="239"/>
      <c r="AB19" s="239"/>
      <c r="AC19" s="239"/>
      <c r="AD19" s="120" t="s">
        <v>79</v>
      </c>
      <c r="AE19" s="121" t="s">
        <v>80</v>
      </c>
      <c r="AF19" s="63"/>
      <c r="AH19" s="115" t="s">
        <v>26</v>
      </c>
      <c r="AI19" s="239"/>
      <c r="AJ19" s="239"/>
      <c r="AK19" s="239"/>
      <c r="AL19" s="120" t="s">
        <v>79</v>
      </c>
      <c r="AM19" s="121" t="s">
        <v>80</v>
      </c>
      <c r="AP19" s="115" t="s">
        <v>26</v>
      </c>
      <c r="AQ19" s="239"/>
      <c r="AR19" s="239"/>
      <c r="AS19" s="239"/>
      <c r="AT19" s="120" t="s">
        <v>79</v>
      </c>
      <c r="AU19" s="121" t="s">
        <v>80</v>
      </c>
    </row>
    <row r="20" spans="2:47" ht="18" customHeight="1">
      <c r="B20" s="137" t="s">
        <v>47</v>
      </c>
      <c r="C20" s="138">
        <v>83143</v>
      </c>
      <c r="D20" s="138">
        <v>3876852</v>
      </c>
      <c r="E20" s="75">
        <f aca="true" t="shared" si="17" ref="E20:E30">IF(ISERROR(D20/C20),0,D20/C20)</f>
        <v>46.628724005628854</v>
      </c>
      <c r="F20" s="138">
        <f aca="true" t="shared" si="18" ref="F20:G30">C20</f>
        <v>83143</v>
      </c>
      <c r="G20" s="139">
        <f t="shared" si="18"/>
        <v>3876852</v>
      </c>
      <c r="H20" s="77"/>
      <c r="I20" s="77"/>
      <c r="J20" s="137" t="s">
        <v>47</v>
      </c>
      <c r="K20" s="138">
        <v>82010</v>
      </c>
      <c r="L20" s="138">
        <v>3871505</v>
      </c>
      <c r="M20" s="75">
        <f>IF(ISERROR(L20/K20),0,L20/K20)</f>
        <v>47.20771857090599</v>
      </c>
      <c r="N20" s="76">
        <f aca="true" t="shared" si="19" ref="N20:N30">F20+K20</f>
        <v>165153</v>
      </c>
      <c r="O20" s="129">
        <f aca="true" t="shared" si="20" ref="O20:O30">G20+L20</f>
        <v>7748357</v>
      </c>
      <c r="P20" s="77"/>
      <c r="Q20" s="77"/>
      <c r="R20" s="137" t="s">
        <v>47</v>
      </c>
      <c r="S20" s="138">
        <v>106122</v>
      </c>
      <c r="T20" s="138">
        <v>4777957</v>
      </c>
      <c r="U20" s="75">
        <f>IF(ISERROR(T20/S20),0,T20/S20)</f>
        <v>45.0232468291212</v>
      </c>
      <c r="V20" s="76">
        <f aca="true" t="shared" si="21" ref="V20:V30">N20+S20</f>
        <v>271275</v>
      </c>
      <c r="W20" s="129">
        <f aca="true" t="shared" si="22" ref="W20:W30">O20+T20</f>
        <v>12526314</v>
      </c>
      <c r="X20" s="77"/>
      <c r="Y20" s="77"/>
      <c r="Z20" s="137" t="s">
        <v>47</v>
      </c>
      <c r="AA20" s="138">
        <v>99407</v>
      </c>
      <c r="AB20" s="138">
        <v>4518402</v>
      </c>
      <c r="AC20" s="75">
        <f>IF(ISERROR(AB20/AA20),0,AB20/AA20)</f>
        <v>45.45355960847828</v>
      </c>
      <c r="AD20" s="76">
        <f aca="true" t="shared" si="23" ref="AD20:AD30">V20+AA20</f>
        <v>370682</v>
      </c>
      <c r="AE20" s="129">
        <f aca="true" t="shared" si="24" ref="AE20:AE30">W20+AB20</f>
        <v>17044716</v>
      </c>
      <c r="AF20" s="77"/>
      <c r="AH20" s="137" t="s">
        <v>47</v>
      </c>
      <c r="AI20" s="138">
        <v>91844</v>
      </c>
      <c r="AJ20" s="138">
        <v>4412824</v>
      </c>
      <c r="AK20" s="75">
        <f aca="true" t="shared" si="25" ref="AK20:AK30">IF(ISERROR(AJ20/AI20),0,AJ20/AI20)</f>
        <v>48.04694917468751</v>
      </c>
      <c r="AL20" s="76">
        <f aca="true" t="shared" si="26" ref="AL20:AL30">AD20+AI20</f>
        <v>462526</v>
      </c>
      <c r="AM20" s="129">
        <f aca="true" t="shared" si="27" ref="AM20:AM30">AE20+AJ20</f>
        <v>21457540</v>
      </c>
      <c r="AP20" s="137" t="s">
        <v>47</v>
      </c>
      <c r="AQ20" s="138">
        <v>101170</v>
      </c>
      <c r="AR20" s="138">
        <v>4902414</v>
      </c>
      <c r="AS20" s="75">
        <f aca="true" t="shared" si="28" ref="AS20:AS29">IF(ISERROR(AR20/AQ20),0,AR20/AQ20)</f>
        <v>48.457190866857765</v>
      </c>
      <c r="AT20" s="76">
        <f aca="true" t="shared" si="29" ref="AT20:AT30">AL20+AQ20</f>
        <v>563696</v>
      </c>
      <c r="AU20" s="129">
        <f aca="true" t="shared" si="30" ref="AU20:AU30">AM20+AR20</f>
        <v>26359954</v>
      </c>
    </row>
    <row r="21" spans="2:47" ht="18" customHeight="1">
      <c r="B21" s="122" t="s">
        <v>55</v>
      </c>
      <c r="C21" s="76">
        <v>147908</v>
      </c>
      <c r="D21" s="76">
        <v>7492089</v>
      </c>
      <c r="E21" s="75">
        <f t="shared" si="17"/>
        <v>50.65371041458204</v>
      </c>
      <c r="F21" s="76">
        <f t="shared" si="18"/>
        <v>147908</v>
      </c>
      <c r="G21" s="129">
        <f t="shared" si="18"/>
        <v>7492089</v>
      </c>
      <c r="H21" s="77"/>
      <c r="I21" s="77"/>
      <c r="J21" s="122" t="s">
        <v>55</v>
      </c>
      <c r="K21" s="76">
        <v>143398</v>
      </c>
      <c r="L21" s="76">
        <v>7567039</v>
      </c>
      <c r="M21" s="75">
        <f>IF(ISERROR(L21/K21),0,L21/K21)</f>
        <v>52.769487719493995</v>
      </c>
      <c r="N21" s="76">
        <f t="shared" si="19"/>
        <v>291306</v>
      </c>
      <c r="O21" s="129">
        <f t="shared" si="20"/>
        <v>15059128</v>
      </c>
      <c r="P21" s="77"/>
      <c r="Q21" s="77"/>
      <c r="R21" s="122" t="s">
        <v>55</v>
      </c>
      <c r="S21" s="76">
        <v>161840</v>
      </c>
      <c r="T21" s="76">
        <v>8659478</v>
      </c>
      <c r="U21" s="75">
        <f>IF(ISERROR(T21/S21),0,T21/S21)</f>
        <v>53.50641374196738</v>
      </c>
      <c r="V21" s="76">
        <f t="shared" si="21"/>
        <v>453146</v>
      </c>
      <c r="W21" s="129">
        <f t="shared" si="22"/>
        <v>23718606</v>
      </c>
      <c r="X21" s="77"/>
      <c r="Y21" s="77"/>
      <c r="Z21" s="122" t="s">
        <v>55</v>
      </c>
      <c r="AA21" s="76">
        <v>163205</v>
      </c>
      <c r="AB21" s="76">
        <v>8466729</v>
      </c>
      <c r="AC21" s="75">
        <f>IF(ISERROR(AB21/AA21),0,AB21/AA21)</f>
        <v>51.87787751600747</v>
      </c>
      <c r="AD21" s="76">
        <f t="shared" si="23"/>
        <v>616351</v>
      </c>
      <c r="AE21" s="129">
        <f t="shared" si="24"/>
        <v>32185335</v>
      </c>
      <c r="AF21" s="77"/>
      <c r="AH21" s="122" t="s">
        <v>55</v>
      </c>
      <c r="AI21" s="76">
        <v>192341</v>
      </c>
      <c r="AJ21" s="76">
        <v>8043637</v>
      </c>
      <c r="AK21" s="75">
        <f t="shared" si="25"/>
        <v>41.81966923328879</v>
      </c>
      <c r="AL21" s="76">
        <f t="shared" si="26"/>
        <v>808692</v>
      </c>
      <c r="AM21" s="129">
        <f t="shared" si="27"/>
        <v>40228972</v>
      </c>
      <c r="AP21" s="122" t="s">
        <v>55</v>
      </c>
      <c r="AQ21" s="99">
        <v>203162</v>
      </c>
      <c r="AR21" s="99">
        <v>8484787</v>
      </c>
      <c r="AS21" s="75">
        <f t="shared" si="28"/>
        <v>41.763651667142476</v>
      </c>
      <c r="AT21" s="76">
        <f t="shared" si="29"/>
        <v>1011854</v>
      </c>
      <c r="AU21" s="129">
        <f t="shared" si="30"/>
        <v>48713759</v>
      </c>
    </row>
    <row r="22" spans="2:47" ht="18" customHeight="1">
      <c r="B22" s="122" t="s">
        <v>101</v>
      </c>
      <c r="C22" s="76">
        <v>37811</v>
      </c>
      <c r="D22" s="76">
        <v>2171790</v>
      </c>
      <c r="E22" s="75">
        <f t="shared" si="17"/>
        <v>57.43804712914231</v>
      </c>
      <c r="F22" s="76">
        <f t="shared" si="18"/>
        <v>37811</v>
      </c>
      <c r="G22" s="129">
        <f t="shared" si="18"/>
        <v>2171790</v>
      </c>
      <c r="H22" s="77"/>
      <c r="I22" s="77"/>
      <c r="J22" s="122" t="s">
        <v>101</v>
      </c>
      <c r="K22" s="76">
        <v>157901</v>
      </c>
      <c r="L22" s="76">
        <v>3256964</v>
      </c>
      <c r="M22" s="75">
        <f>IF(ISERROR(L22/K22),0,L22/K22)</f>
        <v>20.626620477387732</v>
      </c>
      <c r="N22" s="76">
        <f t="shared" si="19"/>
        <v>195712</v>
      </c>
      <c r="O22" s="129">
        <f t="shared" si="20"/>
        <v>5428754</v>
      </c>
      <c r="P22" s="77"/>
      <c r="Q22" s="77"/>
      <c r="R22" s="122" t="s">
        <v>101</v>
      </c>
      <c r="S22" s="76">
        <v>64520</v>
      </c>
      <c r="T22" s="76">
        <v>2885841</v>
      </c>
      <c r="U22" s="75">
        <f>IF(ISERROR(T22/S22),0,T22/S22)</f>
        <v>44.727851828890266</v>
      </c>
      <c r="V22" s="76">
        <f t="shared" si="21"/>
        <v>260232</v>
      </c>
      <c r="W22" s="129">
        <f t="shared" si="22"/>
        <v>8314595</v>
      </c>
      <c r="X22" s="77"/>
      <c r="Y22" s="77"/>
      <c r="Z22" s="122" t="s">
        <v>101</v>
      </c>
      <c r="AA22" s="76">
        <v>67036</v>
      </c>
      <c r="AB22" s="76">
        <v>2591480</v>
      </c>
      <c r="AC22" s="75">
        <f>IF(ISERROR(AB22/AA22),0,AB22/AA22)</f>
        <v>38.65803448893132</v>
      </c>
      <c r="AD22" s="76">
        <f t="shared" si="23"/>
        <v>327268</v>
      </c>
      <c r="AE22" s="129">
        <f t="shared" si="24"/>
        <v>10906075</v>
      </c>
      <c r="AF22" s="77"/>
      <c r="AH22" s="122" t="s">
        <v>101</v>
      </c>
      <c r="AI22" s="76">
        <v>55007</v>
      </c>
      <c r="AJ22" s="76">
        <v>2627351</v>
      </c>
      <c r="AK22" s="75">
        <f t="shared" si="25"/>
        <v>47.76393913501918</v>
      </c>
      <c r="AL22" s="76">
        <f t="shared" si="26"/>
        <v>382275</v>
      </c>
      <c r="AM22" s="129">
        <f t="shared" si="27"/>
        <v>13533426</v>
      </c>
      <c r="AP22" s="122" t="s">
        <v>101</v>
      </c>
      <c r="AQ22" s="76">
        <v>67395</v>
      </c>
      <c r="AR22" s="76">
        <v>2983394</v>
      </c>
      <c r="AS22" s="75">
        <f t="shared" si="28"/>
        <v>44.26728985829809</v>
      </c>
      <c r="AT22" s="76">
        <f t="shared" si="29"/>
        <v>449670</v>
      </c>
      <c r="AU22" s="129">
        <f t="shared" si="30"/>
        <v>16516820</v>
      </c>
    </row>
    <row r="23" spans="2:47" ht="18" customHeight="1">
      <c r="B23" s="122" t="s">
        <v>57</v>
      </c>
      <c r="C23" s="76">
        <v>0</v>
      </c>
      <c r="D23" s="76">
        <v>0</v>
      </c>
      <c r="E23" s="75">
        <f t="shared" si="17"/>
        <v>0</v>
      </c>
      <c r="F23" s="76">
        <f t="shared" si="18"/>
        <v>0</v>
      </c>
      <c r="G23" s="129">
        <f t="shared" si="18"/>
        <v>0</v>
      </c>
      <c r="H23" s="77"/>
      <c r="I23" s="77"/>
      <c r="J23" s="122" t="s">
        <v>21</v>
      </c>
      <c r="K23" s="76">
        <v>0</v>
      </c>
      <c r="L23" s="76">
        <v>0</v>
      </c>
      <c r="M23" s="75">
        <f aca="true" t="shared" si="31" ref="M23:M30">IF(ISERROR(L23/K23),0,L23/K23)</f>
        <v>0</v>
      </c>
      <c r="N23" s="76">
        <f t="shared" si="19"/>
        <v>0</v>
      </c>
      <c r="O23" s="129">
        <f t="shared" si="20"/>
        <v>0</v>
      </c>
      <c r="P23" s="77"/>
      <c r="Q23" s="77"/>
      <c r="R23" s="122" t="s">
        <v>21</v>
      </c>
      <c r="S23" s="76">
        <v>1</v>
      </c>
      <c r="T23" s="76">
        <v>500</v>
      </c>
      <c r="U23" s="75">
        <f aca="true" t="shared" si="32" ref="U23:U30">IF(ISERROR(T23/S23),0,T23/S23)</f>
        <v>500</v>
      </c>
      <c r="V23" s="76">
        <f t="shared" si="21"/>
        <v>1</v>
      </c>
      <c r="W23" s="129">
        <f t="shared" si="22"/>
        <v>500</v>
      </c>
      <c r="X23" s="77"/>
      <c r="Y23" s="77"/>
      <c r="Z23" s="122" t="s">
        <v>21</v>
      </c>
      <c r="AA23" s="76">
        <v>0</v>
      </c>
      <c r="AB23" s="76">
        <v>0</v>
      </c>
      <c r="AC23" s="75">
        <f aca="true" t="shared" si="33" ref="AC23:AC30">IF(ISERROR(AB23/AA23),0,AB23/AA23)</f>
        <v>0</v>
      </c>
      <c r="AD23" s="76">
        <f t="shared" si="23"/>
        <v>1</v>
      </c>
      <c r="AE23" s="129">
        <f t="shared" si="24"/>
        <v>500</v>
      </c>
      <c r="AF23" s="77"/>
      <c r="AH23" s="122" t="s">
        <v>21</v>
      </c>
      <c r="AI23" s="76">
        <v>0</v>
      </c>
      <c r="AJ23" s="76">
        <v>0</v>
      </c>
      <c r="AK23" s="75">
        <f t="shared" si="25"/>
        <v>0</v>
      </c>
      <c r="AL23" s="76">
        <f t="shared" si="26"/>
        <v>1</v>
      </c>
      <c r="AM23" s="129">
        <f t="shared" si="27"/>
        <v>500</v>
      </c>
      <c r="AP23" s="122" t="s">
        <v>21</v>
      </c>
      <c r="AQ23" s="76">
        <v>0</v>
      </c>
      <c r="AR23" s="76">
        <v>0</v>
      </c>
      <c r="AS23" s="75">
        <f t="shared" si="28"/>
        <v>0</v>
      </c>
      <c r="AT23" s="76">
        <f t="shared" si="29"/>
        <v>1</v>
      </c>
      <c r="AU23" s="129">
        <f t="shared" si="30"/>
        <v>500</v>
      </c>
    </row>
    <row r="24" spans="2:47" ht="18" customHeight="1">
      <c r="B24" s="122" t="s">
        <v>49</v>
      </c>
      <c r="C24" s="76">
        <v>2891</v>
      </c>
      <c r="D24" s="76">
        <v>92851</v>
      </c>
      <c r="E24" s="75">
        <f t="shared" si="17"/>
        <v>32.117260463507435</v>
      </c>
      <c r="F24" s="76">
        <f t="shared" si="18"/>
        <v>2891</v>
      </c>
      <c r="G24" s="129">
        <f t="shared" si="18"/>
        <v>92851</v>
      </c>
      <c r="H24" s="77"/>
      <c r="I24" s="77"/>
      <c r="J24" s="122" t="s">
        <v>15</v>
      </c>
      <c r="K24" s="76">
        <v>638</v>
      </c>
      <c r="L24" s="76">
        <v>46135</v>
      </c>
      <c r="M24" s="75">
        <f t="shared" si="31"/>
        <v>72.31191222570533</v>
      </c>
      <c r="N24" s="76">
        <f t="shared" si="19"/>
        <v>3529</v>
      </c>
      <c r="O24" s="129">
        <f t="shared" si="20"/>
        <v>138986</v>
      </c>
      <c r="P24" s="77"/>
      <c r="Q24" s="77"/>
      <c r="R24" s="122" t="s">
        <v>15</v>
      </c>
      <c r="S24" s="76">
        <v>1371</v>
      </c>
      <c r="T24" s="76">
        <v>114243</v>
      </c>
      <c r="U24" s="75">
        <f t="shared" si="32"/>
        <v>83.32822757111597</v>
      </c>
      <c r="V24" s="76">
        <f t="shared" si="21"/>
        <v>4900</v>
      </c>
      <c r="W24" s="129">
        <f t="shared" si="22"/>
        <v>253229</v>
      </c>
      <c r="X24" s="77"/>
      <c r="Y24" s="77"/>
      <c r="Z24" s="122" t="s">
        <v>15</v>
      </c>
      <c r="AA24" s="76">
        <v>822</v>
      </c>
      <c r="AB24" s="76">
        <v>67045</v>
      </c>
      <c r="AC24" s="75">
        <f t="shared" si="33"/>
        <v>81.56326034063261</v>
      </c>
      <c r="AD24" s="76">
        <f t="shared" si="23"/>
        <v>5722</v>
      </c>
      <c r="AE24" s="129">
        <f t="shared" si="24"/>
        <v>320274</v>
      </c>
      <c r="AF24" s="77"/>
      <c r="AH24" s="122" t="s">
        <v>15</v>
      </c>
      <c r="AI24" s="76">
        <v>1453</v>
      </c>
      <c r="AJ24" s="76">
        <v>104602</v>
      </c>
      <c r="AK24" s="75">
        <f t="shared" si="25"/>
        <v>71.99036476256022</v>
      </c>
      <c r="AL24" s="76">
        <f t="shared" si="26"/>
        <v>7175</v>
      </c>
      <c r="AM24" s="129">
        <f t="shared" si="27"/>
        <v>424876</v>
      </c>
      <c r="AP24" s="122" t="s">
        <v>15</v>
      </c>
      <c r="AQ24" s="76">
        <v>1268</v>
      </c>
      <c r="AR24" s="76">
        <v>99657</v>
      </c>
      <c r="AS24" s="75">
        <f t="shared" si="28"/>
        <v>78.59384858044164</v>
      </c>
      <c r="AT24" s="76">
        <f t="shared" si="29"/>
        <v>8443</v>
      </c>
      <c r="AU24" s="129">
        <f t="shared" si="30"/>
        <v>524533</v>
      </c>
    </row>
    <row r="25" spans="2:47" ht="18" customHeight="1">
      <c r="B25" s="122" t="s">
        <v>58</v>
      </c>
      <c r="C25" s="76">
        <v>21612</v>
      </c>
      <c r="D25" s="76">
        <v>920910</v>
      </c>
      <c r="E25" s="75">
        <f t="shared" si="17"/>
        <v>42.61104941699056</v>
      </c>
      <c r="F25" s="76">
        <f t="shared" si="18"/>
        <v>21612</v>
      </c>
      <c r="G25" s="129">
        <f t="shared" si="18"/>
        <v>920910</v>
      </c>
      <c r="H25" s="77"/>
      <c r="I25" s="77"/>
      <c r="J25" s="122" t="s">
        <v>22</v>
      </c>
      <c r="K25" s="76">
        <v>20234</v>
      </c>
      <c r="L25" s="76">
        <v>784198</v>
      </c>
      <c r="M25" s="75">
        <f t="shared" si="31"/>
        <v>38.75644954037758</v>
      </c>
      <c r="N25" s="76">
        <f t="shared" si="19"/>
        <v>41846</v>
      </c>
      <c r="O25" s="129">
        <f t="shared" si="20"/>
        <v>1705108</v>
      </c>
      <c r="P25" s="77"/>
      <c r="Q25" s="77"/>
      <c r="R25" s="122" t="s">
        <v>22</v>
      </c>
      <c r="S25" s="76">
        <v>18012</v>
      </c>
      <c r="T25" s="76">
        <v>822497</v>
      </c>
      <c r="U25" s="75">
        <f t="shared" si="32"/>
        <v>45.663835220963804</v>
      </c>
      <c r="V25" s="76">
        <f t="shared" si="21"/>
        <v>59858</v>
      </c>
      <c r="W25" s="129">
        <f t="shared" si="22"/>
        <v>2527605</v>
      </c>
      <c r="X25" s="77"/>
      <c r="Y25" s="77"/>
      <c r="Z25" s="122" t="s">
        <v>22</v>
      </c>
      <c r="AA25" s="76">
        <v>16156</v>
      </c>
      <c r="AB25" s="76">
        <v>777148</v>
      </c>
      <c r="AC25" s="75">
        <f t="shared" si="33"/>
        <v>48.10274820500124</v>
      </c>
      <c r="AD25" s="76">
        <f t="shared" si="23"/>
        <v>76014</v>
      </c>
      <c r="AE25" s="129">
        <f t="shared" si="24"/>
        <v>3304753</v>
      </c>
      <c r="AF25" s="77"/>
      <c r="AH25" s="122" t="s">
        <v>22</v>
      </c>
      <c r="AI25" s="76">
        <v>20244</v>
      </c>
      <c r="AJ25" s="76">
        <v>825200</v>
      </c>
      <c r="AK25" s="75">
        <f t="shared" si="25"/>
        <v>40.76269511954159</v>
      </c>
      <c r="AL25" s="76">
        <f t="shared" si="26"/>
        <v>96258</v>
      </c>
      <c r="AM25" s="129">
        <f t="shared" si="27"/>
        <v>4129953</v>
      </c>
      <c r="AP25" s="122" t="s">
        <v>22</v>
      </c>
      <c r="AQ25" s="76">
        <v>18797</v>
      </c>
      <c r="AR25" s="76">
        <v>755631</v>
      </c>
      <c r="AS25" s="75">
        <f t="shared" si="28"/>
        <v>40.19955312017875</v>
      </c>
      <c r="AT25" s="76">
        <f t="shared" si="29"/>
        <v>115055</v>
      </c>
      <c r="AU25" s="129">
        <f t="shared" si="30"/>
        <v>4885584</v>
      </c>
    </row>
    <row r="26" spans="2:47" ht="18" customHeight="1">
      <c r="B26" s="122" t="s">
        <v>59</v>
      </c>
      <c r="C26" s="76">
        <v>0</v>
      </c>
      <c r="D26" s="76">
        <v>0</v>
      </c>
      <c r="E26" s="75">
        <f t="shared" si="17"/>
        <v>0</v>
      </c>
      <c r="F26" s="76">
        <f t="shared" si="18"/>
        <v>0</v>
      </c>
      <c r="G26" s="129">
        <f t="shared" si="18"/>
        <v>0</v>
      </c>
      <c r="H26" s="77"/>
      <c r="I26" s="77"/>
      <c r="J26" s="122" t="s">
        <v>23</v>
      </c>
      <c r="K26" s="76">
        <v>8</v>
      </c>
      <c r="L26" s="76">
        <v>2808</v>
      </c>
      <c r="M26" s="75">
        <f t="shared" si="31"/>
        <v>351</v>
      </c>
      <c r="N26" s="76">
        <f t="shared" si="19"/>
        <v>8</v>
      </c>
      <c r="O26" s="129">
        <f t="shared" si="20"/>
        <v>2808</v>
      </c>
      <c r="P26" s="77"/>
      <c r="Q26" s="77"/>
      <c r="R26" s="122" t="s">
        <v>23</v>
      </c>
      <c r="S26" s="76">
        <v>17</v>
      </c>
      <c r="T26" s="76">
        <v>4826</v>
      </c>
      <c r="U26" s="75">
        <f t="shared" si="32"/>
        <v>283.88235294117646</v>
      </c>
      <c r="V26" s="76">
        <f t="shared" si="21"/>
        <v>25</v>
      </c>
      <c r="W26" s="129">
        <f t="shared" si="22"/>
        <v>7634</v>
      </c>
      <c r="X26" s="77"/>
      <c r="Y26" s="77"/>
      <c r="Z26" s="122" t="s">
        <v>23</v>
      </c>
      <c r="AA26" s="76">
        <v>14</v>
      </c>
      <c r="AB26" s="76">
        <v>4223</v>
      </c>
      <c r="AC26" s="75">
        <f t="shared" si="33"/>
        <v>301.64285714285717</v>
      </c>
      <c r="AD26" s="76">
        <f t="shared" si="23"/>
        <v>39</v>
      </c>
      <c r="AE26" s="129">
        <f t="shared" si="24"/>
        <v>11857</v>
      </c>
      <c r="AF26" s="77"/>
      <c r="AH26" s="122" t="s">
        <v>23</v>
      </c>
      <c r="AI26" s="76">
        <v>0</v>
      </c>
      <c r="AJ26" s="76">
        <v>0</v>
      </c>
      <c r="AK26" s="75">
        <f t="shared" si="25"/>
        <v>0</v>
      </c>
      <c r="AL26" s="76">
        <f t="shared" si="26"/>
        <v>39</v>
      </c>
      <c r="AM26" s="129">
        <f t="shared" si="27"/>
        <v>11857</v>
      </c>
      <c r="AP26" s="122" t="s">
        <v>23</v>
      </c>
      <c r="AQ26" s="76">
        <v>15</v>
      </c>
      <c r="AR26" s="76">
        <v>5096</v>
      </c>
      <c r="AS26" s="75">
        <f t="shared" si="28"/>
        <v>339.73333333333335</v>
      </c>
      <c r="AT26" s="76">
        <f t="shared" si="29"/>
        <v>54</v>
      </c>
      <c r="AU26" s="129">
        <f t="shared" si="30"/>
        <v>16953</v>
      </c>
    </row>
    <row r="27" spans="2:47" ht="18" customHeight="1">
      <c r="B27" s="122" t="s">
        <v>51</v>
      </c>
      <c r="C27" s="76">
        <v>2324</v>
      </c>
      <c r="D27" s="76">
        <v>116916</v>
      </c>
      <c r="E27" s="75">
        <f t="shared" si="17"/>
        <v>50.30808950086058</v>
      </c>
      <c r="F27" s="76">
        <f t="shared" si="18"/>
        <v>2324</v>
      </c>
      <c r="G27" s="129">
        <f t="shared" si="18"/>
        <v>116916</v>
      </c>
      <c r="H27" s="77"/>
      <c r="I27" s="77"/>
      <c r="J27" s="122" t="s">
        <v>17</v>
      </c>
      <c r="K27" s="76">
        <v>2290</v>
      </c>
      <c r="L27" s="76">
        <v>128456</v>
      </c>
      <c r="M27" s="75">
        <f t="shared" si="31"/>
        <v>56.094323144104806</v>
      </c>
      <c r="N27" s="76">
        <f t="shared" si="19"/>
        <v>4614</v>
      </c>
      <c r="O27" s="129">
        <f t="shared" si="20"/>
        <v>245372</v>
      </c>
      <c r="P27" s="77"/>
      <c r="Q27" s="77"/>
      <c r="R27" s="122" t="s">
        <v>17</v>
      </c>
      <c r="S27" s="76">
        <v>2776</v>
      </c>
      <c r="T27" s="76">
        <v>131582</v>
      </c>
      <c r="U27" s="75">
        <f t="shared" si="32"/>
        <v>47.39985590778098</v>
      </c>
      <c r="V27" s="76">
        <f t="shared" si="21"/>
        <v>7390</v>
      </c>
      <c r="W27" s="129">
        <f t="shared" si="22"/>
        <v>376954</v>
      </c>
      <c r="X27" s="77"/>
      <c r="Y27" s="77"/>
      <c r="Z27" s="122" t="s">
        <v>17</v>
      </c>
      <c r="AA27" s="76">
        <v>3584</v>
      </c>
      <c r="AB27" s="76">
        <v>131596</v>
      </c>
      <c r="AC27" s="75">
        <f t="shared" si="33"/>
        <v>36.71763392857143</v>
      </c>
      <c r="AD27" s="76">
        <f t="shared" si="23"/>
        <v>10974</v>
      </c>
      <c r="AE27" s="129">
        <f t="shared" si="24"/>
        <v>508550</v>
      </c>
      <c r="AF27" s="77"/>
      <c r="AH27" s="122" t="s">
        <v>17</v>
      </c>
      <c r="AI27" s="76">
        <v>2970</v>
      </c>
      <c r="AJ27" s="76">
        <v>141847</v>
      </c>
      <c r="AK27" s="75">
        <f t="shared" si="25"/>
        <v>47.75993265993266</v>
      </c>
      <c r="AL27" s="76">
        <f t="shared" si="26"/>
        <v>13944</v>
      </c>
      <c r="AM27" s="129">
        <f t="shared" si="27"/>
        <v>650397</v>
      </c>
      <c r="AP27" s="122" t="s">
        <v>17</v>
      </c>
      <c r="AQ27" s="76">
        <v>3171</v>
      </c>
      <c r="AR27" s="76">
        <v>149473</v>
      </c>
      <c r="AS27" s="75">
        <f t="shared" si="28"/>
        <v>47.13749605802586</v>
      </c>
      <c r="AT27" s="76">
        <f t="shared" si="29"/>
        <v>17115</v>
      </c>
      <c r="AU27" s="129">
        <f t="shared" si="30"/>
        <v>799870</v>
      </c>
    </row>
    <row r="28" spans="2:47" ht="18" customHeight="1">
      <c r="B28" s="122" t="s">
        <v>53</v>
      </c>
      <c r="C28" s="76">
        <v>70960</v>
      </c>
      <c r="D28" s="76">
        <v>4683729</v>
      </c>
      <c r="E28" s="75">
        <f t="shared" si="17"/>
        <v>66.00520011273957</v>
      </c>
      <c r="F28" s="76">
        <f t="shared" si="18"/>
        <v>70960</v>
      </c>
      <c r="G28" s="129">
        <f t="shared" si="18"/>
        <v>4683729</v>
      </c>
      <c r="H28" s="77"/>
      <c r="I28" s="77"/>
      <c r="J28" s="122" t="s">
        <v>18</v>
      </c>
      <c r="K28" s="76">
        <v>57607</v>
      </c>
      <c r="L28" s="76">
        <v>4029736</v>
      </c>
      <c r="M28" s="75">
        <f t="shared" si="31"/>
        <v>69.95219330984082</v>
      </c>
      <c r="N28" s="76">
        <f t="shared" si="19"/>
        <v>128567</v>
      </c>
      <c r="O28" s="129">
        <f t="shared" si="20"/>
        <v>8713465</v>
      </c>
      <c r="P28" s="77"/>
      <c r="Q28" s="77"/>
      <c r="R28" s="122" t="s">
        <v>18</v>
      </c>
      <c r="S28" s="76">
        <v>69673</v>
      </c>
      <c r="T28" s="76">
        <v>4998848</v>
      </c>
      <c r="U28" s="75">
        <f t="shared" si="32"/>
        <v>71.74727656337463</v>
      </c>
      <c r="V28" s="76">
        <f t="shared" si="21"/>
        <v>198240</v>
      </c>
      <c r="W28" s="129">
        <f t="shared" si="22"/>
        <v>13712313</v>
      </c>
      <c r="X28" s="77"/>
      <c r="Y28" s="77"/>
      <c r="Z28" s="122" t="s">
        <v>18</v>
      </c>
      <c r="AA28" s="76">
        <v>74801</v>
      </c>
      <c r="AB28" s="76">
        <v>4809896</v>
      </c>
      <c r="AC28" s="75">
        <f t="shared" si="33"/>
        <v>64.30256279996257</v>
      </c>
      <c r="AD28" s="76">
        <f t="shared" si="23"/>
        <v>273041</v>
      </c>
      <c r="AE28" s="129">
        <f t="shared" si="24"/>
        <v>18522209</v>
      </c>
      <c r="AF28" s="77"/>
      <c r="AH28" s="122" t="s">
        <v>18</v>
      </c>
      <c r="AI28" s="76">
        <v>75844</v>
      </c>
      <c r="AJ28" s="76">
        <v>4791664</v>
      </c>
      <c r="AK28" s="75">
        <f t="shared" si="25"/>
        <v>63.17789146142081</v>
      </c>
      <c r="AL28" s="76">
        <f t="shared" si="26"/>
        <v>348885</v>
      </c>
      <c r="AM28" s="129">
        <f t="shared" si="27"/>
        <v>23313873</v>
      </c>
      <c r="AP28" s="122" t="s">
        <v>18</v>
      </c>
      <c r="AQ28" s="76">
        <v>74077</v>
      </c>
      <c r="AR28" s="76">
        <v>5094472</v>
      </c>
      <c r="AS28" s="75">
        <f t="shared" si="28"/>
        <v>68.77265548010854</v>
      </c>
      <c r="AT28" s="76">
        <f t="shared" si="29"/>
        <v>422962</v>
      </c>
      <c r="AU28" s="129">
        <f t="shared" si="30"/>
        <v>28408345</v>
      </c>
    </row>
    <row r="29" spans="2:47" ht="18" customHeight="1">
      <c r="B29" s="122" t="s">
        <v>56</v>
      </c>
      <c r="C29" s="76">
        <v>24654</v>
      </c>
      <c r="D29" s="76">
        <v>1304229</v>
      </c>
      <c r="E29" s="75">
        <f t="shared" si="17"/>
        <v>52.901314188366996</v>
      </c>
      <c r="F29" s="76">
        <f t="shared" si="18"/>
        <v>24654</v>
      </c>
      <c r="G29" s="129">
        <f t="shared" si="18"/>
        <v>1304229</v>
      </c>
      <c r="H29" s="77"/>
      <c r="I29" s="77"/>
      <c r="J29" s="122" t="s">
        <v>56</v>
      </c>
      <c r="K29" s="76">
        <v>29428</v>
      </c>
      <c r="L29" s="76">
        <v>1567775</v>
      </c>
      <c r="M29" s="75">
        <f t="shared" si="31"/>
        <v>53.274942231888</v>
      </c>
      <c r="N29" s="76">
        <f t="shared" si="19"/>
        <v>54082</v>
      </c>
      <c r="O29" s="129">
        <f t="shared" si="20"/>
        <v>2872004</v>
      </c>
      <c r="P29" s="77"/>
      <c r="Q29" s="77"/>
      <c r="R29" s="122" t="s">
        <v>56</v>
      </c>
      <c r="S29" s="76">
        <v>34032</v>
      </c>
      <c r="T29" s="76">
        <v>1842777</v>
      </c>
      <c r="U29" s="75">
        <f t="shared" si="32"/>
        <v>54.14836036671368</v>
      </c>
      <c r="V29" s="76">
        <f t="shared" si="21"/>
        <v>88114</v>
      </c>
      <c r="W29" s="129">
        <f t="shared" si="22"/>
        <v>4714781</v>
      </c>
      <c r="X29" s="77"/>
      <c r="Y29" s="77"/>
      <c r="Z29" s="122" t="s">
        <v>56</v>
      </c>
      <c r="AA29" s="76">
        <v>32235</v>
      </c>
      <c r="AB29" s="76">
        <v>1841946</v>
      </c>
      <c r="AC29" s="75">
        <f t="shared" si="33"/>
        <v>57.14118194509074</v>
      </c>
      <c r="AD29" s="76">
        <f t="shared" si="23"/>
        <v>120349</v>
      </c>
      <c r="AE29" s="129">
        <f t="shared" si="24"/>
        <v>6556727</v>
      </c>
      <c r="AF29" s="77"/>
      <c r="AH29" s="122" t="s">
        <v>56</v>
      </c>
      <c r="AI29" s="76">
        <v>31681</v>
      </c>
      <c r="AJ29" s="76">
        <v>1890803</v>
      </c>
      <c r="AK29" s="75">
        <f t="shared" si="25"/>
        <v>59.682554212303906</v>
      </c>
      <c r="AL29" s="76">
        <f t="shared" si="26"/>
        <v>152030</v>
      </c>
      <c r="AM29" s="129">
        <f t="shared" si="27"/>
        <v>8447530</v>
      </c>
      <c r="AP29" s="122" t="s">
        <v>56</v>
      </c>
      <c r="AQ29" s="76">
        <v>30978</v>
      </c>
      <c r="AR29" s="76">
        <v>1734149</v>
      </c>
      <c r="AS29" s="75">
        <f t="shared" si="28"/>
        <v>55.980018077345214</v>
      </c>
      <c r="AT29" s="76">
        <f t="shared" si="29"/>
        <v>183008</v>
      </c>
      <c r="AU29" s="129">
        <f t="shared" si="30"/>
        <v>10181679</v>
      </c>
    </row>
    <row r="30" spans="2:47" ht="18" customHeight="1" thickBot="1">
      <c r="B30" s="137" t="s">
        <v>54</v>
      </c>
      <c r="C30" s="138">
        <v>33287</v>
      </c>
      <c r="D30" s="138">
        <v>1683996</v>
      </c>
      <c r="E30" s="75">
        <f t="shared" si="17"/>
        <v>50.59020037852615</v>
      </c>
      <c r="F30" s="138">
        <f t="shared" si="18"/>
        <v>33287</v>
      </c>
      <c r="G30" s="139">
        <f t="shared" si="18"/>
        <v>1683996</v>
      </c>
      <c r="H30" s="77"/>
      <c r="I30" s="77"/>
      <c r="J30" s="124" t="s">
        <v>54</v>
      </c>
      <c r="K30" s="138">
        <v>26089</v>
      </c>
      <c r="L30" s="138">
        <v>1907733</v>
      </c>
      <c r="M30" s="75">
        <f t="shared" si="31"/>
        <v>73.12403695043888</v>
      </c>
      <c r="N30" s="130">
        <f t="shared" si="19"/>
        <v>59376</v>
      </c>
      <c r="O30" s="134">
        <f t="shared" si="20"/>
        <v>3591729</v>
      </c>
      <c r="P30" s="77"/>
      <c r="Q30" s="77"/>
      <c r="R30" s="124" t="s">
        <v>54</v>
      </c>
      <c r="S30" s="138">
        <v>37265</v>
      </c>
      <c r="T30" s="138">
        <v>2049825</v>
      </c>
      <c r="U30" s="75">
        <f t="shared" si="32"/>
        <v>55.00670870790286</v>
      </c>
      <c r="V30" s="130">
        <f t="shared" si="21"/>
        <v>96641</v>
      </c>
      <c r="W30" s="134">
        <f t="shared" si="22"/>
        <v>5641554</v>
      </c>
      <c r="X30" s="77"/>
      <c r="Y30" s="77"/>
      <c r="Z30" s="124" t="s">
        <v>54</v>
      </c>
      <c r="AA30" s="138">
        <v>35028</v>
      </c>
      <c r="AB30" s="138">
        <v>1901673</v>
      </c>
      <c r="AC30" s="75">
        <f t="shared" si="33"/>
        <v>54.290082219938334</v>
      </c>
      <c r="AD30" s="130">
        <f t="shared" si="23"/>
        <v>131669</v>
      </c>
      <c r="AE30" s="134">
        <f t="shared" si="24"/>
        <v>7543227</v>
      </c>
      <c r="AF30" s="77"/>
      <c r="AH30" s="124" t="s">
        <v>54</v>
      </c>
      <c r="AI30" s="138">
        <v>46981</v>
      </c>
      <c r="AJ30" s="138">
        <v>2090908</v>
      </c>
      <c r="AK30" s="75">
        <f t="shared" si="25"/>
        <v>44.50539579830144</v>
      </c>
      <c r="AL30" s="130">
        <f t="shared" si="26"/>
        <v>178650</v>
      </c>
      <c r="AM30" s="134">
        <f t="shared" si="27"/>
        <v>9634135</v>
      </c>
      <c r="AP30" s="124" t="s">
        <v>54</v>
      </c>
      <c r="AQ30" s="138">
        <v>85745</v>
      </c>
      <c r="AR30" s="138">
        <v>2138691</v>
      </c>
      <c r="AS30" s="75">
        <f>IF(ISERROR(AR30/AQ30),0,AR30/AQ30)</f>
        <v>24.942457286139135</v>
      </c>
      <c r="AT30" s="130">
        <f t="shared" si="29"/>
        <v>264395</v>
      </c>
      <c r="AU30" s="134">
        <f t="shared" si="30"/>
        <v>11772826</v>
      </c>
    </row>
    <row r="31" spans="2:47" ht="24" customHeight="1" thickBot="1">
      <c r="B31" s="125" t="s">
        <v>60</v>
      </c>
      <c r="C31" s="126">
        <f>SUM(C20:C30)</f>
        <v>424590</v>
      </c>
      <c r="D31" s="126">
        <f>SUM(D20:D30)</f>
        <v>22343362</v>
      </c>
      <c r="E31" s="127"/>
      <c r="F31" s="127"/>
      <c r="G31" s="128"/>
      <c r="H31" s="34"/>
      <c r="I31" s="34"/>
      <c r="J31" s="125" t="s">
        <v>60</v>
      </c>
      <c r="K31" s="126">
        <f>SUM(K20:K30)</f>
        <v>519603</v>
      </c>
      <c r="L31" s="126">
        <f>SUM(L20:L30)</f>
        <v>23162349</v>
      </c>
      <c r="M31" s="127"/>
      <c r="N31" s="127"/>
      <c r="O31" s="128"/>
      <c r="P31" s="34"/>
      <c r="Q31" s="34"/>
      <c r="R31" s="125" t="s">
        <v>60</v>
      </c>
      <c r="S31" s="126">
        <f>SUM(S20:S30)</f>
        <v>495629</v>
      </c>
      <c r="T31" s="126">
        <f>SUM(T20:T30)</f>
        <v>26288374</v>
      </c>
      <c r="U31" s="127"/>
      <c r="V31" s="127"/>
      <c r="W31" s="128"/>
      <c r="X31" s="34"/>
      <c r="Y31" s="34"/>
      <c r="Z31" s="125" t="s">
        <v>60</v>
      </c>
      <c r="AA31" s="126">
        <f>SUM(AA20:AA30)</f>
        <v>492288</v>
      </c>
      <c r="AB31" s="126">
        <f>SUM(AB20:AB30)</f>
        <v>25110138</v>
      </c>
      <c r="AC31" s="127"/>
      <c r="AD31" s="127"/>
      <c r="AE31" s="128"/>
      <c r="AF31" s="34"/>
      <c r="AH31" s="125" t="s">
        <v>60</v>
      </c>
      <c r="AI31" s="126">
        <f>SUM(AI20:AI30)</f>
        <v>518365</v>
      </c>
      <c r="AJ31" s="126">
        <f>SUM(AJ20:AJ30)</f>
        <v>24928836</v>
      </c>
      <c r="AK31" s="127"/>
      <c r="AL31" s="127"/>
      <c r="AM31" s="128"/>
      <c r="AP31" s="125" t="s">
        <v>60</v>
      </c>
      <c r="AQ31" s="126">
        <f>SUM(AQ20:AQ30)</f>
        <v>585778</v>
      </c>
      <c r="AR31" s="126">
        <f>SUM(AR20:AR30)</f>
        <v>26347764</v>
      </c>
      <c r="AS31" s="127"/>
      <c r="AT31" s="127"/>
      <c r="AU31" s="128"/>
    </row>
    <row r="32" spans="2:47" ht="24" customHeight="1" thickBot="1">
      <c r="B32" s="123" t="s">
        <v>61</v>
      </c>
      <c r="C32" s="109">
        <f>C31</f>
        <v>424590</v>
      </c>
      <c r="D32" s="109">
        <f>D31</f>
        <v>22343362</v>
      </c>
      <c r="E32" s="110"/>
      <c r="F32" s="110"/>
      <c r="G32" s="111"/>
      <c r="H32" s="34"/>
      <c r="I32" s="34"/>
      <c r="J32" s="123" t="s">
        <v>61</v>
      </c>
      <c r="K32" s="109">
        <f>K31+C31</f>
        <v>944193</v>
      </c>
      <c r="L32" s="109">
        <f>L31+D32</f>
        <v>45505711</v>
      </c>
      <c r="M32" s="110"/>
      <c r="N32" s="110"/>
      <c r="O32" s="111"/>
      <c r="P32" s="34"/>
      <c r="Q32" s="34"/>
      <c r="R32" s="123" t="s">
        <v>61</v>
      </c>
      <c r="S32" s="106">
        <f>S31+K32</f>
        <v>1439822</v>
      </c>
      <c r="T32" s="106">
        <f>T31+L32</f>
        <v>71794085</v>
      </c>
      <c r="U32" s="110"/>
      <c r="V32" s="110"/>
      <c r="W32" s="111"/>
      <c r="X32" s="34"/>
      <c r="Y32" s="34"/>
      <c r="Z32" s="123" t="s">
        <v>61</v>
      </c>
      <c r="AA32" s="106">
        <f>AA31+S32</f>
        <v>1932110</v>
      </c>
      <c r="AB32" s="106">
        <f>AB31+T32</f>
        <v>96904223</v>
      </c>
      <c r="AC32" s="110"/>
      <c r="AD32" s="110"/>
      <c r="AE32" s="111"/>
      <c r="AF32" s="34"/>
      <c r="AH32" s="123" t="s">
        <v>61</v>
      </c>
      <c r="AI32" s="106">
        <f>AI31+AA32</f>
        <v>2450475</v>
      </c>
      <c r="AJ32" s="106">
        <f>AJ31+AB32</f>
        <v>121833059</v>
      </c>
      <c r="AK32" s="110"/>
      <c r="AL32" s="110"/>
      <c r="AM32" s="111"/>
      <c r="AP32" s="123" t="s">
        <v>61</v>
      </c>
      <c r="AQ32" s="180">
        <f>AQ31+AI32</f>
        <v>3036253</v>
      </c>
      <c r="AR32" s="180">
        <f>AR31+AJ32</f>
        <v>148180823</v>
      </c>
      <c r="AS32" s="110"/>
      <c r="AT32" s="110"/>
      <c r="AU32" s="111"/>
    </row>
    <row r="33" ht="16.5" customHeight="1"/>
    <row r="34" ht="16.5" customHeight="1"/>
    <row r="35" ht="16.5" customHeight="1"/>
    <row r="36" ht="16.5" customHeight="1"/>
    <row r="37" ht="16.5" customHeight="1"/>
    <row r="38" spans="2:47" ht="69" customHeight="1" thickBot="1">
      <c r="B38" s="204" t="s">
        <v>119</v>
      </c>
      <c r="C38" s="204"/>
      <c r="D38" s="204"/>
      <c r="E38" s="204"/>
      <c r="F38" s="204"/>
      <c r="G38" s="204"/>
      <c r="H38" s="18"/>
      <c r="I38" s="18"/>
      <c r="J38" s="204" t="s">
        <v>121</v>
      </c>
      <c r="K38" s="204"/>
      <c r="L38" s="204"/>
      <c r="M38" s="204"/>
      <c r="N38" s="204"/>
      <c r="O38" s="204"/>
      <c r="P38" s="18"/>
      <c r="Q38" s="18"/>
      <c r="R38" s="204" t="s">
        <v>123</v>
      </c>
      <c r="S38" s="204"/>
      <c r="T38" s="204"/>
      <c r="U38" s="204"/>
      <c r="V38" s="204"/>
      <c r="W38" s="204"/>
      <c r="X38" s="18"/>
      <c r="Y38" s="18"/>
      <c r="Z38" s="204" t="s">
        <v>125</v>
      </c>
      <c r="AA38" s="204"/>
      <c r="AB38" s="204"/>
      <c r="AC38" s="204"/>
      <c r="AD38" s="204"/>
      <c r="AE38" s="204"/>
      <c r="AF38" s="18"/>
      <c r="AH38" s="204" t="s">
        <v>127</v>
      </c>
      <c r="AI38" s="204"/>
      <c r="AJ38" s="204"/>
      <c r="AK38" s="204"/>
      <c r="AL38" s="204"/>
      <c r="AM38" s="204"/>
      <c r="AP38" s="204" t="s">
        <v>129</v>
      </c>
      <c r="AQ38" s="204"/>
      <c r="AR38" s="204"/>
      <c r="AS38" s="204"/>
      <c r="AT38" s="204"/>
      <c r="AU38" s="204"/>
    </row>
    <row r="39" spans="2:47" ht="20.25" customHeight="1">
      <c r="B39" s="112" t="s">
        <v>28</v>
      </c>
      <c r="C39" s="238" t="s">
        <v>77</v>
      </c>
      <c r="D39" s="238" t="s">
        <v>78</v>
      </c>
      <c r="E39" s="238" t="s">
        <v>14</v>
      </c>
      <c r="F39" s="113" t="s">
        <v>24</v>
      </c>
      <c r="G39" s="114" t="s">
        <v>25</v>
      </c>
      <c r="H39" s="22"/>
      <c r="I39" s="22"/>
      <c r="J39" s="112" t="s">
        <v>28</v>
      </c>
      <c r="K39" s="238" t="s">
        <v>77</v>
      </c>
      <c r="L39" s="238" t="s">
        <v>78</v>
      </c>
      <c r="M39" s="238" t="s">
        <v>14</v>
      </c>
      <c r="N39" s="113" t="s">
        <v>24</v>
      </c>
      <c r="O39" s="114" t="s">
        <v>25</v>
      </c>
      <c r="P39" s="22"/>
      <c r="Q39" s="22"/>
      <c r="R39" s="112" t="s">
        <v>28</v>
      </c>
      <c r="S39" s="238" t="s">
        <v>77</v>
      </c>
      <c r="T39" s="238" t="s">
        <v>78</v>
      </c>
      <c r="U39" s="238" t="s">
        <v>14</v>
      </c>
      <c r="V39" s="113" t="s">
        <v>24</v>
      </c>
      <c r="W39" s="114" t="s">
        <v>25</v>
      </c>
      <c r="X39" s="22"/>
      <c r="Y39" s="22"/>
      <c r="Z39" s="112" t="s">
        <v>88</v>
      </c>
      <c r="AA39" s="238" t="s">
        <v>77</v>
      </c>
      <c r="AB39" s="238" t="s">
        <v>78</v>
      </c>
      <c r="AC39" s="238" t="s">
        <v>14</v>
      </c>
      <c r="AD39" s="113" t="s">
        <v>24</v>
      </c>
      <c r="AE39" s="114" t="s">
        <v>25</v>
      </c>
      <c r="AF39" s="22"/>
      <c r="AH39" s="112" t="s">
        <v>28</v>
      </c>
      <c r="AI39" s="238" t="s">
        <v>77</v>
      </c>
      <c r="AJ39" s="238" t="s">
        <v>78</v>
      </c>
      <c r="AK39" s="238" t="s">
        <v>14</v>
      </c>
      <c r="AL39" s="113" t="s">
        <v>24</v>
      </c>
      <c r="AM39" s="114" t="s">
        <v>25</v>
      </c>
      <c r="AP39" s="112" t="s">
        <v>28</v>
      </c>
      <c r="AQ39" s="238" t="s">
        <v>77</v>
      </c>
      <c r="AR39" s="238" t="s">
        <v>78</v>
      </c>
      <c r="AS39" s="238" t="s">
        <v>14</v>
      </c>
      <c r="AT39" s="113" t="s">
        <v>24</v>
      </c>
      <c r="AU39" s="114" t="s">
        <v>25</v>
      </c>
    </row>
    <row r="40" spans="2:47" ht="17.25" customHeight="1">
      <c r="B40" s="115" t="s">
        <v>27</v>
      </c>
      <c r="C40" s="239"/>
      <c r="D40" s="239"/>
      <c r="E40" s="239"/>
      <c r="F40" s="120" t="s">
        <v>79</v>
      </c>
      <c r="G40" s="121" t="s">
        <v>80</v>
      </c>
      <c r="H40" s="63"/>
      <c r="I40" s="63"/>
      <c r="J40" s="115" t="s">
        <v>27</v>
      </c>
      <c r="K40" s="239"/>
      <c r="L40" s="239"/>
      <c r="M40" s="239"/>
      <c r="N40" s="120" t="s">
        <v>79</v>
      </c>
      <c r="O40" s="121" t="s">
        <v>80</v>
      </c>
      <c r="P40" s="63"/>
      <c r="Q40" s="63"/>
      <c r="R40" s="115" t="s">
        <v>27</v>
      </c>
      <c r="S40" s="239"/>
      <c r="T40" s="239"/>
      <c r="U40" s="239"/>
      <c r="V40" s="120" t="s">
        <v>79</v>
      </c>
      <c r="W40" s="121" t="s">
        <v>80</v>
      </c>
      <c r="X40" s="63"/>
      <c r="Y40" s="63"/>
      <c r="Z40" s="115" t="s">
        <v>27</v>
      </c>
      <c r="AA40" s="239"/>
      <c r="AB40" s="239"/>
      <c r="AC40" s="239"/>
      <c r="AD40" s="120" t="s">
        <v>79</v>
      </c>
      <c r="AE40" s="121" t="s">
        <v>80</v>
      </c>
      <c r="AF40" s="63"/>
      <c r="AH40" s="115" t="s">
        <v>27</v>
      </c>
      <c r="AI40" s="239"/>
      <c r="AJ40" s="239"/>
      <c r="AK40" s="239"/>
      <c r="AL40" s="120" t="s">
        <v>79</v>
      </c>
      <c r="AM40" s="121" t="s">
        <v>80</v>
      </c>
      <c r="AP40" s="115" t="s">
        <v>27</v>
      </c>
      <c r="AQ40" s="239"/>
      <c r="AR40" s="239"/>
      <c r="AS40" s="239"/>
      <c r="AT40" s="120" t="s">
        <v>79</v>
      </c>
      <c r="AU40" s="121" t="s">
        <v>80</v>
      </c>
    </row>
    <row r="41" spans="2:47" ht="18" customHeight="1">
      <c r="B41" s="122" t="s">
        <v>47</v>
      </c>
      <c r="C41" s="74">
        <v>362192</v>
      </c>
      <c r="D41" s="74">
        <v>910637</v>
      </c>
      <c r="E41" s="75">
        <f aca="true" t="shared" si="34" ref="E41:E51">IF(ISERROR(D41/C41),0,D41/C41)</f>
        <v>2.5142383045456556</v>
      </c>
      <c r="F41" s="76">
        <f aca="true" t="shared" si="35" ref="F41:F51">C41+AT4</f>
        <v>1609135</v>
      </c>
      <c r="G41" s="129">
        <f aca="true" t="shared" si="36" ref="G41:G51">D41+AU4</f>
        <v>5645336</v>
      </c>
      <c r="H41" s="77"/>
      <c r="I41" s="77"/>
      <c r="J41" s="122" t="s">
        <v>47</v>
      </c>
      <c r="K41" s="74">
        <v>352078</v>
      </c>
      <c r="L41" s="74">
        <v>883798</v>
      </c>
      <c r="M41" s="75">
        <f aca="true" t="shared" si="37" ref="M41:M51">IF(ISERROR(L41/K41),0,L41/K41)</f>
        <v>2.5102335277978174</v>
      </c>
      <c r="N41" s="76">
        <f aca="true" t="shared" si="38" ref="N41:N51">F41+K41</f>
        <v>1961213</v>
      </c>
      <c r="O41" s="129">
        <f aca="true" t="shared" si="39" ref="O41:O51">G41+L41</f>
        <v>6529134</v>
      </c>
      <c r="P41" s="77"/>
      <c r="Q41" s="77"/>
      <c r="R41" s="122" t="s">
        <v>47</v>
      </c>
      <c r="S41" s="74">
        <v>181788</v>
      </c>
      <c r="T41" s="74">
        <v>757112</v>
      </c>
      <c r="U41" s="75">
        <f aca="true" t="shared" si="40" ref="U41:U51">IF(ISERROR(T41/S41),0,T41/S41)</f>
        <v>4.164807358021432</v>
      </c>
      <c r="V41" s="76">
        <f aca="true" t="shared" si="41" ref="V41:V51">N41+S41</f>
        <v>2143001</v>
      </c>
      <c r="W41" s="129">
        <f aca="true" t="shared" si="42" ref="W41:W51">O41+T41</f>
        <v>7286246</v>
      </c>
      <c r="X41" s="77"/>
      <c r="Y41" s="77"/>
      <c r="Z41" s="122" t="s">
        <v>47</v>
      </c>
      <c r="AA41" s="74">
        <v>213720</v>
      </c>
      <c r="AB41" s="74">
        <v>905730</v>
      </c>
      <c r="AC41" s="75">
        <f aca="true" t="shared" si="43" ref="AC41:AC51">IF(ISERROR(AB41/AA41),0,AB41/AA41)</f>
        <v>4.237928130263897</v>
      </c>
      <c r="AD41" s="76">
        <f aca="true" t="shared" si="44" ref="AD41:AD51">V41+AA41</f>
        <v>2356721</v>
      </c>
      <c r="AE41" s="129">
        <f aca="true" t="shared" si="45" ref="AE41:AE51">W41+AB41</f>
        <v>8191976</v>
      </c>
      <c r="AF41" s="77"/>
      <c r="AH41" s="122" t="s">
        <v>47</v>
      </c>
      <c r="AI41" s="74">
        <v>185809</v>
      </c>
      <c r="AJ41" s="74">
        <v>820972</v>
      </c>
      <c r="AK41" s="75">
        <f aca="true" t="shared" si="46" ref="AK41:AK51">IF(ISERROR(AJ41/AI41),0,AJ41/AI41)</f>
        <v>4.418365095339838</v>
      </c>
      <c r="AL41" s="76">
        <f aca="true" t="shared" si="47" ref="AL41:AL51">AD41+AI41</f>
        <v>2542530</v>
      </c>
      <c r="AM41" s="129">
        <f aca="true" t="shared" si="48" ref="AM41:AM51">AE41+AJ41</f>
        <v>9012948</v>
      </c>
      <c r="AP41" s="122" t="s">
        <v>47</v>
      </c>
      <c r="AQ41" s="74"/>
      <c r="AR41" s="74"/>
      <c r="AS41" s="75">
        <f aca="true" t="shared" si="49" ref="AS41:AS51">IF(ISERROR(AR41/AQ41),0,AR41/AQ41)</f>
        <v>0</v>
      </c>
      <c r="AT41" s="76">
        <f aca="true" t="shared" si="50" ref="AT41:AT51">AL41+AQ41</f>
        <v>2542530</v>
      </c>
      <c r="AU41" s="129">
        <f aca="true" t="shared" si="51" ref="AU41:AU51">AM41+AR41</f>
        <v>9012948</v>
      </c>
    </row>
    <row r="42" spans="2:47" ht="18" customHeight="1">
      <c r="B42" s="122" t="s">
        <v>38</v>
      </c>
      <c r="C42" s="74">
        <v>26974</v>
      </c>
      <c r="D42" s="74">
        <v>474067</v>
      </c>
      <c r="E42" s="75">
        <f t="shared" si="34"/>
        <v>17.574961073626454</v>
      </c>
      <c r="F42" s="76">
        <f t="shared" si="35"/>
        <v>182389</v>
      </c>
      <c r="G42" s="129">
        <f t="shared" si="36"/>
        <v>3206690</v>
      </c>
      <c r="H42" s="77"/>
      <c r="I42" s="77"/>
      <c r="J42" s="122" t="s">
        <v>38</v>
      </c>
      <c r="K42" s="74">
        <v>22296</v>
      </c>
      <c r="L42" s="74">
        <v>384850</v>
      </c>
      <c r="M42" s="75">
        <f t="shared" si="37"/>
        <v>17.260943667025476</v>
      </c>
      <c r="N42" s="76">
        <f t="shared" si="38"/>
        <v>204685</v>
      </c>
      <c r="O42" s="129">
        <f t="shared" si="39"/>
        <v>3591540</v>
      </c>
      <c r="P42" s="77"/>
      <c r="Q42" s="77"/>
      <c r="R42" s="122" t="s">
        <v>38</v>
      </c>
      <c r="S42" s="74">
        <v>26496</v>
      </c>
      <c r="T42" s="74">
        <v>453666</v>
      </c>
      <c r="U42" s="75">
        <f t="shared" si="40"/>
        <v>17.12205615942029</v>
      </c>
      <c r="V42" s="76">
        <f t="shared" si="41"/>
        <v>231181</v>
      </c>
      <c r="W42" s="129">
        <f t="shared" si="42"/>
        <v>4045206</v>
      </c>
      <c r="X42" s="77"/>
      <c r="Y42" s="77"/>
      <c r="Z42" s="122" t="s">
        <v>38</v>
      </c>
      <c r="AA42" s="74">
        <v>23915</v>
      </c>
      <c r="AB42" s="74">
        <v>418179</v>
      </c>
      <c r="AC42" s="75">
        <f t="shared" si="43"/>
        <v>17.4860547773364</v>
      </c>
      <c r="AD42" s="76">
        <f t="shared" si="44"/>
        <v>255096</v>
      </c>
      <c r="AE42" s="129">
        <f t="shared" si="45"/>
        <v>4463385</v>
      </c>
      <c r="AF42" s="77"/>
      <c r="AH42" s="122" t="s">
        <v>38</v>
      </c>
      <c r="AI42" s="74">
        <v>20228</v>
      </c>
      <c r="AJ42" s="74">
        <v>358586</v>
      </c>
      <c r="AK42" s="75">
        <f t="shared" si="46"/>
        <v>17.72720980818667</v>
      </c>
      <c r="AL42" s="76">
        <f t="shared" si="47"/>
        <v>275324</v>
      </c>
      <c r="AM42" s="129">
        <f t="shared" si="48"/>
        <v>4821971</v>
      </c>
      <c r="AP42" s="122" t="s">
        <v>38</v>
      </c>
      <c r="AQ42" s="74"/>
      <c r="AR42" s="74"/>
      <c r="AS42" s="75">
        <f t="shared" si="49"/>
        <v>0</v>
      </c>
      <c r="AT42" s="76">
        <f t="shared" si="50"/>
        <v>275324</v>
      </c>
      <c r="AU42" s="129">
        <f t="shared" si="51"/>
        <v>4821971</v>
      </c>
    </row>
    <row r="43" spans="2:47" ht="18" customHeight="1">
      <c r="B43" s="122" t="s">
        <v>48</v>
      </c>
      <c r="C43" s="74">
        <v>1156258</v>
      </c>
      <c r="D43" s="74">
        <v>2558052</v>
      </c>
      <c r="E43" s="75">
        <f t="shared" si="34"/>
        <v>2.212353990199419</v>
      </c>
      <c r="F43" s="76">
        <f t="shared" si="35"/>
        <v>6058615</v>
      </c>
      <c r="G43" s="129">
        <f t="shared" si="36"/>
        <v>15533950</v>
      </c>
      <c r="H43" s="77"/>
      <c r="I43" s="77"/>
      <c r="J43" s="122" t="s">
        <v>48</v>
      </c>
      <c r="K43" s="74">
        <v>1041490</v>
      </c>
      <c r="L43" s="74">
        <v>2091096</v>
      </c>
      <c r="M43" s="75">
        <f t="shared" si="37"/>
        <v>2.007792681638806</v>
      </c>
      <c r="N43" s="76">
        <f t="shared" si="38"/>
        <v>7100105</v>
      </c>
      <c r="O43" s="129">
        <f t="shared" si="39"/>
        <v>17625046</v>
      </c>
      <c r="P43" s="77"/>
      <c r="Q43" s="77"/>
      <c r="R43" s="122" t="s">
        <v>48</v>
      </c>
      <c r="S43" s="74">
        <v>1055531</v>
      </c>
      <c r="T43" s="74">
        <v>2378694</v>
      </c>
      <c r="U43" s="75">
        <f t="shared" si="40"/>
        <v>2.253552003683454</v>
      </c>
      <c r="V43" s="76">
        <f t="shared" si="41"/>
        <v>8155636</v>
      </c>
      <c r="W43" s="129">
        <f t="shared" si="42"/>
        <v>20003740</v>
      </c>
      <c r="X43" s="77"/>
      <c r="Y43" s="77"/>
      <c r="Z43" s="122" t="s">
        <v>48</v>
      </c>
      <c r="AA43" s="74">
        <v>949243</v>
      </c>
      <c r="AB43" s="74">
        <v>2356930</v>
      </c>
      <c r="AC43" s="75">
        <f t="shared" si="43"/>
        <v>2.4829574724280294</v>
      </c>
      <c r="AD43" s="76">
        <f t="shared" si="44"/>
        <v>9104879</v>
      </c>
      <c r="AE43" s="129">
        <f t="shared" si="45"/>
        <v>22360670</v>
      </c>
      <c r="AF43" s="77"/>
      <c r="AH43" s="122" t="s">
        <v>48</v>
      </c>
      <c r="AI43" s="74">
        <v>946555</v>
      </c>
      <c r="AJ43" s="74">
        <v>2322444</v>
      </c>
      <c r="AK43" s="75">
        <f t="shared" si="46"/>
        <v>2.4535753337101385</v>
      </c>
      <c r="AL43" s="76">
        <f t="shared" si="47"/>
        <v>10051434</v>
      </c>
      <c r="AM43" s="129">
        <f t="shared" si="48"/>
        <v>24683114</v>
      </c>
      <c r="AP43" s="122" t="s">
        <v>48</v>
      </c>
      <c r="AQ43" s="74"/>
      <c r="AR43" s="74"/>
      <c r="AS43" s="75">
        <f t="shared" si="49"/>
        <v>0</v>
      </c>
      <c r="AT43" s="76">
        <f t="shared" si="50"/>
        <v>10051434</v>
      </c>
      <c r="AU43" s="129">
        <f t="shared" si="51"/>
        <v>24683114</v>
      </c>
    </row>
    <row r="44" spans="2:47" ht="18" customHeight="1">
      <c r="B44" s="122" t="s">
        <v>101</v>
      </c>
      <c r="C44" s="74">
        <v>149871</v>
      </c>
      <c r="D44" s="74">
        <v>425143</v>
      </c>
      <c r="E44" s="75">
        <f t="shared" si="34"/>
        <v>2.8367262512427356</v>
      </c>
      <c r="F44" s="76">
        <f t="shared" si="35"/>
        <v>1215195</v>
      </c>
      <c r="G44" s="129">
        <f t="shared" si="36"/>
        <v>2763086</v>
      </c>
      <c r="H44" s="77"/>
      <c r="I44" s="77"/>
      <c r="J44" s="122" t="s">
        <v>101</v>
      </c>
      <c r="K44" s="74">
        <v>298784</v>
      </c>
      <c r="L44" s="74">
        <v>522518</v>
      </c>
      <c r="M44" s="75">
        <f t="shared" si="37"/>
        <v>1.7488151976009425</v>
      </c>
      <c r="N44" s="76">
        <f t="shared" si="38"/>
        <v>1513979</v>
      </c>
      <c r="O44" s="129">
        <f t="shared" si="39"/>
        <v>3285604</v>
      </c>
      <c r="P44" s="77"/>
      <c r="Q44" s="77"/>
      <c r="R44" s="122" t="s">
        <v>101</v>
      </c>
      <c r="S44" s="74">
        <v>300641</v>
      </c>
      <c r="T44" s="74">
        <v>504771</v>
      </c>
      <c r="U44" s="75">
        <f t="shared" si="40"/>
        <v>1.6789825739004327</v>
      </c>
      <c r="V44" s="76">
        <f t="shared" si="41"/>
        <v>1814620</v>
      </c>
      <c r="W44" s="129">
        <f t="shared" si="42"/>
        <v>3790375</v>
      </c>
      <c r="X44" s="77"/>
      <c r="Y44" s="77"/>
      <c r="Z44" s="122" t="s">
        <v>101</v>
      </c>
      <c r="AA44" s="74">
        <v>160564</v>
      </c>
      <c r="AB44" s="74">
        <v>404091</v>
      </c>
      <c r="AC44" s="75">
        <f t="shared" si="43"/>
        <v>2.5166973916942776</v>
      </c>
      <c r="AD44" s="76">
        <f t="shared" si="44"/>
        <v>1975184</v>
      </c>
      <c r="AE44" s="129">
        <f t="shared" si="45"/>
        <v>4194466</v>
      </c>
      <c r="AF44" s="77"/>
      <c r="AH44" s="122" t="s">
        <v>101</v>
      </c>
      <c r="AI44" s="74">
        <v>182328</v>
      </c>
      <c r="AJ44" s="74">
        <v>528098</v>
      </c>
      <c r="AK44" s="75">
        <f t="shared" si="46"/>
        <v>2.896417445482866</v>
      </c>
      <c r="AL44" s="76">
        <f t="shared" si="47"/>
        <v>2157512</v>
      </c>
      <c r="AM44" s="129">
        <f t="shared" si="48"/>
        <v>4722564</v>
      </c>
      <c r="AP44" s="122" t="s">
        <v>101</v>
      </c>
      <c r="AQ44" s="74"/>
      <c r="AR44" s="74"/>
      <c r="AS44" s="75">
        <f t="shared" si="49"/>
        <v>0</v>
      </c>
      <c r="AT44" s="76">
        <f t="shared" si="50"/>
        <v>2157512</v>
      </c>
      <c r="AU44" s="129">
        <f t="shared" si="51"/>
        <v>4722564</v>
      </c>
    </row>
    <row r="45" spans="2:47" ht="18" customHeight="1">
      <c r="B45" s="122" t="s">
        <v>93</v>
      </c>
      <c r="C45" s="74">
        <v>11273</v>
      </c>
      <c r="D45" s="74">
        <v>161447</v>
      </c>
      <c r="E45" s="75">
        <f t="shared" si="34"/>
        <v>14.321564800851592</v>
      </c>
      <c r="F45" s="76">
        <f t="shared" si="35"/>
        <v>77499</v>
      </c>
      <c r="G45" s="129">
        <f t="shared" si="36"/>
        <v>878651</v>
      </c>
      <c r="H45" s="77"/>
      <c r="I45" s="77"/>
      <c r="J45" s="122" t="s">
        <v>93</v>
      </c>
      <c r="K45" s="74">
        <v>10600</v>
      </c>
      <c r="L45" s="74">
        <v>151428</v>
      </c>
      <c r="M45" s="75">
        <f t="shared" si="37"/>
        <v>14.285660377358491</v>
      </c>
      <c r="N45" s="76">
        <f t="shared" si="38"/>
        <v>88099</v>
      </c>
      <c r="O45" s="129">
        <f t="shared" si="39"/>
        <v>1030079</v>
      </c>
      <c r="P45" s="77"/>
      <c r="Q45" s="77"/>
      <c r="R45" s="122" t="s">
        <v>93</v>
      </c>
      <c r="S45" s="74">
        <v>8657</v>
      </c>
      <c r="T45" s="74">
        <v>120558</v>
      </c>
      <c r="U45" s="75">
        <f t="shared" si="40"/>
        <v>13.926071387316622</v>
      </c>
      <c r="V45" s="76">
        <f t="shared" si="41"/>
        <v>96756</v>
      </c>
      <c r="W45" s="129">
        <f t="shared" si="42"/>
        <v>1150637</v>
      </c>
      <c r="X45" s="77"/>
      <c r="Y45" s="77"/>
      <c r="Z45" s="122" t="s">
        <v>93</v>
      </c>
      <c r="AA45" s="74">
        <v>8755</v>
      </c>
      <c r="AB45" s="74">
        <v>126226</v>
      </c>
      <c r="AC45" s="75">
        <f t="shared" si="43"/>
        <v>14.4175899486008</v>
      </c>
      <c r="AD45" s="76">
        <f t="shared" si="44"/>
        <v>105511</v>
      </c>
      <c r="AE45" s="129">
        <f t="shared" si="45"/>
        <v>1276863</v>
      </c>
      <c r="AF45" s="77"/>
      <c r="AH45" s="122" t="s">
        <v>93</v>
      </c>
      <c r="AI45" s="74">
        <v>9901</v>
      </c>
      <c r="AJ45" s="74">
        <v>145286</v>
      </c>
      <c r="AK45" s="75">
        <f t="shared" si="46"/>
        <v>14.673871326128674</v>
      </c>
      <c r="AL45" s="76">
        <f t="shared" si="47"/>
        <v>115412</v>
      </c>
      <c r="AM45" s="129">
        <f t="shared" si="48"/>
        <v>1422149</v>
      </c>
      <c r="AP45" s="122" t="s">
        <v>93</v>
      </c>
      <c r="AQ45" s="74"/>
      <c r="AR45" s="74"/>
      <c r="AS45" s="75">
        <f t="shared" si="49"/>
        <v>0</v>
      </c>
      <c r="AT45" s="76">
        <f t="shared" si="50"/>
        <v>115412</v>
      </c>
      <c r="AU45" s="129">
        <f t="shared" si="51"/>
        <v>1422149</v>
      </c>
    </row>
    <row r="46" spans="2:47" ht="18" customHeight="1">
      <c r="B46" s="122" t="s">
        <v>49</v>
      </c>
      <c r="C46" s="74">
        <v>10640</v>
      </c>
      <c r="D46" s="74">
        <v>191632</v>
      </c>
      <c r="E46" s="75">
        <f t="shared" si="34"/>
        <v>18.010526315789473</v>
      </c>
      <c r="F46" s="76">
        <f t="shared" si="35"/>
        <v>78345</v>
      </c>
      <c r="G46" s="129">
        <f t="shared" si="36"/>
        <v>1397937</v>
      </c>
      <c r="H46" s="77"/>
      <c r="I46" s="77"/>
      <c r="J46" s="122" t="s">
        <v>49</v>
      </c>
      <c r="K46" s="74">
        <v>11123</v>
      </c>
      <c r="L46" s="74">
        <v>194217</v>
      </c>
      <c r="M46" s="75">
        <f t="shared" si="37"/>
        <v>17.460846893823607</v>
      </c>
      <c r="N46" s="76">
        <f t="shared" si="38"/>
        <v>89468</v>
      </c>
      <c r="O46" s="129">
        <f t="shared" si="39"/>
        <v>1592154</v>
      </c>
      <c r="P46" s="77"/>
      <c r="Q46" s="77"/>
      <c r="R46" s="122" t="s">
        <v>49</v>
      </c>
      <c r="S46" s="74">
        <v>11176</v>
      </c>
      <c r="T46" s="74">
        <v>194045</v>
      </c>
      <c r="U46" s="75">
        <f t="shared" si="40"/>
        <v>17.36265211166786</v>
      </c>
      <c r="V46" s="76">
        <f t="shared" si="41"/>
        <v>100644</v>
      </c>
      <c r="W46" s="129">
        <f t="shared" si="42"/>
        <v>1786199</v>
      </c>
      <c r="X46" s="77"/>
      <c r="Y46" s="77"/>
      <c r="Z46" s="122" t="s">
        <v>49</v>
      </c>
      <c r="AA46" s="74">
        <v>9808</v>
      </c>
      <c r="AB46" s="74">
        <v>174629</v>
      </c>
      <c r="AC46" s="75">
        <f t="shared" si="43"/>
        <v>17.804751223491028</v>
      </c>
      <c r="AD46" s="76">
        <f t="shared" si="44"/>
        <v>110452</v>
      </c>
      <c r="AE46" s="129">
        <f t="shared" si="45"/>
        <v>1960828</v>
      </c>
      <c r="AF46" s="77"/>
      <c r="AH46" s="122" t="s">
        <v>49</v>
      </c>
      <c r="AI46" s="74">
        <v>7681</v>
      </c>
      <c r="AJ46" s="74">
        <v>138871</v>
      </c>
      <c r="AK46" s="75">
        <f t="shared" si="46"/>
        <v>18.07980731675563</v>
      </c>
      <c r="AL46" s="76">
        <f t="shared" si="47"/>
        <v>118133</v>
      </c>
      <c r="AM46" s="129">
        <f t="shared" si="48"/>
        <v>2099699</v>
      </c>
      <c r="AP46" s="122" t="s">
        <v>49</v>
      </c>
      <c r="AQ46" s="74"/>
      <c r="AR46" s="74"/>
      <c r="AS46" s="75">
        <f t="shared" si="49"/>
        <v>0</v>
      </c>
      <c r="AT46" s="76">
        <f t="shared" si="50"/>
        <v>118133</v>
      </c>
      <c r="AU46" s="129">
        <f t="shared" si="51"/>
        <v>2099699</v>
      </c>
    </row>
    <row r="47" spans="2:47" ht="18" customHeight="1">
      <c r="B47" s="122" t="s">
        <v>50</v>
      </c>
      <c r="C47" s="74">
        <v>0</v>
      </c>
      <c r="D47" s="74">
        <v>0</v>
      </c>
      <c r="E47" s="75">
        <f t="shared" si="34"/>
        <v>0</v>
      </c>
      <c r="F47" s="76">
        <f t="shared" si="35"/>
        <v>0</v>
      </c>
      <c r="G47" s="129">
        <f t="shared" si="36"/>
        <v>0</v>
      </c>
      <c r="H47" s="77"/>
      <c r="I47" s="77"/>
      <c r="J47" s="122" t="s">
        <v>50</v>
      </c>
      <c r="K47" s="74">
        <v>0</v>
      </c>
      <c r="L47" s="74">
        <v>0</v>
      </c>
      <c r="M47" s="75">
        <f t="shared" si="37"/>
        <v>0</v>
      </c>
      <c r="N47" s="76">
        <f t="shared" si="38"/>
        <v>0</v>
      </c>
      <c r="O47" s="129">
        <f t="shared" si="39"/>
        <v>0</v>
      </c>
      <c r="P47" s="77"/>
      <c r="Q47" s="77"/>
      <c r="R47" s="122" t="s">
        <v>50</v>
      </c>
      <c r="S47" s="74">
        <v>0</v>
      </c>
      <c r="T47" s="74">
        <v>0</v>
      </c>
      <c r="U47" s="75">
        <f t="shared" si="40"/>
        <v>0</v>
      </c>
      <c r="V47" s="76">
        <f t="shared" si="41"/>
        <v>0</v>
      </c>
      <c r="W47" s="129">
        <f t="shared" si="42"/>
        <v>0</v>
      </c>
      <c r="X47" s="77"/>
      <c r="Y47" s="77"/>
      <c r="Z47" s="122" t="s">
        <v>50</v>
      </c>
      <c r="AA47" s="74">
        <v>0</v>
      </c>
      <c r="AB47" s="74">
        <v>0</v>
      </c>
      <c r="AC47" s="75">
        <f t="shared" si="43"/>
        <v>0</v>
      </c>
      <c r="AD47" s="76">
        <f t="shared" si="44"/>
        <v>0</v>
      </c>
      <c r="AE47" s="129">
        <f t="shared" si="45"/>
        <v>0</v>
      </c>
      <c r="AF47" s="77"/>
      <c r="AH47" s="122" t="s">
        <v>50</v>
      </c>
      <c r="AI47" s="74">
        <v>103</v>
      </c>
      <c r="AJ47" s="74">
        <v>2524</v>
      </c>
      <c r="AK47" s="75">
        <f t="shared" si="46"/>
        <v>24.50485436893204</v>
      </c>
      <c r="AL47" s="76">
        <f t="shared" si="47"/>
        <v>103</v>
      </c>
      <c r="AM47" s="129">
        <f t="shared" si="48"/>
        <v>2524</v>
      </c>
      <c r="AP47" s="122" t="s">
        <v>50</v>
      </c>
      <c r="AQ47" s="74"/>
      <c r="AR47" s="74"/>
      <c r="AS47" s="75">
        <f t="shared" si="49"/>
        <v>0</v>
      </c>
      <c r="AT47" s="76">
        <f t="shared" si="50"/>
        <v>103</v>
      </c>
      <c r="AU47" s="129">
        <f t="shared" si="51"/>
        <v>2524</v>
      </c>
    </row>
    <row r="48" spans="2:47" ht="18" customHeight="1">
      <c r="B48" s="122" t="s">
        <v>22</v>
      </c>
      <c r="C48" s="74">
        <v>1200</v>
      </c>
      <c r="D48" s="74">
        <v>3699</v>
      </c>
      <c r="E48" s="75">
        <f t="shared" si="34"/>
        <v>3.0825</v>
      </c>
      <c r="F48" s="76">
        <f t="shared" si="35"/>
        <v>66740</v>
      </c>
      <c r="G48" s="129">
        <f t="shared" si="36"/>
        <v>240792</v>
      </c>
      <c r="H48" s="77"/>
      <c r="I48" s="77"/>
      <c r="J48" s="122" t="s">
        <v>22</v>
      </c>
      <c r="K48" s="74">
        <v>25200</v>
      </c>
      <c r="L48" s="74">
        <v>88820</v>
      </c>
      <c r="M48" s="75">
        <f t="shared" si="37"/>
        <v>3.5246031746031745</v>
      </c>
      <c r="N48" s="76">
        <f t="shared" si="38"/>
        <v>91940</v>
      </c>
      <c r="O48" s="129">
        <f t="shared" si="39"/>
        <v>329612</v>
      </c>
      <c r="P48" s="77"/>
      <c r="Q48" s="77"/>
      <c r="R48" s="122" t="s">
        <v>22</v>
      </c>
      <c r="S48" s="74">
        <v>13800</v>
      </c>
      <c r="T48" s="74">
        <v>48174</v>
      </c>
      <c r="U48" s="75">
        <f t="shared" si="40"/>
        <v>3.490869565217391</v>
      </c>
      <c r="V48" s="76">
        <f t="shared" si="41"/>
        <v>105740</v>
      </c>
      <c r="W48" s="129">
        <f t="shared" si="42"/>
        <v>377786</v>
      </c>
      <c r="X48" s="77"/>
      <c r="Y48" s="77"/>
      <c r="Z48" s="122" t="s">
        <v>22</v>
      </c>
      <c r="AA48" s="74">
        <v>6</v>
      </c>
      <c r="AB48" s="74">
        <v>201</v>
      </c>
      <c r="AC48" s="75">
        <f t="shared" si="43"/>
        <v>33.5</v>
      </c>
      <c r="AD48" s="76">
        <f t="shared" si="44"/>
        <v>105746</v>
      </c>
      <c r="AE48" s="129">
        <f t="shared" si="45"/>
        <v>377987</v>
      </c>
      <c r="AF48" s="77"/>
      <c r="AH48" s="122" t="s">
        <v>22</v>
      </c>
      <c r="AI48" s="74">
        <v>0</v>
      </c>
      <c r="AJ48" s="74">
        <v>0</v>
      </c>
      <c r="AK48" s="75">
        <f t="shared" si="46"/>
        <v>0</v>
      </c>
      <c r="AL48" s="76">
        <f t="shared" si="47"/>
        <v>105746</v>
      </c>
      <c r="AM48" s="129">
        <f t="shared" si="48"/>
        <v>377987</v>
      </c>
      <c r="AP48" s="122" t="s">
        <v>22</v>
      </c>
      <c r="AQ48" s="74"/>
      <c r="AR48" s="74"/>
      <c r="AS48" s="75">
        <f t="shared" si="49"/>
        <v>0</v>
      </c>
      <c r="AT48" s="76">
        <f t="shared" si="50"/>
        <v>105746</v>
      </c>
      <c r="AU48" s="129">
        <f t="shared" si="51"/>
        <v>377987</v>
      </c>
    </row>
    <row r="49" spans="2:47" ht="18" customHeight="1">
      <c r="B49" s="122" t="s">
        <v>52</v>
      </c>
      <c r="C49" s="74">
        <v>0</v>
      </c>
      <c r="D49" s="74">
        <v>0</v>
      </c>
      <c r="E49" s="75">
        <f t="shared" si="34"/>
        <v>0</v>
      </c>
      <c r="F49" s="76">
        <f t="shared" si="35"/>
        <v>25259</v>
      </c>
      <c r="G49" s="129">
        <f t="shared" si="36"/>
        <v>91638</v>
      </c>
      <c r="H49" s="77"/>
      <c r="I49" s="77"/>
      <c r="J49" s="122" t="s">
        <v>52</v>
      </c>
      <c r="K49" s="74">
        <v>12600</v>
      </c>
      <c r="L49" s="74">
        <v>44458</v>
      </c>
      <c r="M49" s="75">
        <f t="shared" si="37"/>
        <v>3.5284126984126982</v>
      </c>
      <c r="N49" s="76">
        <f t="shared" si="38"/>
        <v>37859</v>
      </c>
      <c r="O49" s="129">
        <f t="shared" si="39"/>
        <v>136096</v>
      </c>
      <c r="P49" s="77"/>
      <c r="Q49" s="77"/>
      <c r="R49" s="122" t="s">
        <v>52</v>
      </c>
      <c r="S49" s="74">
        <v>0</v>
      </c>
      <c r="T49" s="74">
        <v>0</v>
      </c>
      <c r="U49" s="75">
        <f t="shared" si="40"/>
        <v>0</v>
      </c>
      <c r="V49" s="76">
        <f t="shared" si="41"/>
        <v>37859</v>
      </c>
      <c r="W49" s="129">
        <f t="shared" si="42"/>
        <v>136096</v>
      </c>
      <c r="X49" s="77"/>
      <c r="Y49" s="77"/>
      <c r="Z49" s="122" t="s">
        <v>52</v>
      </c>
      <c r="AA49" s="74">
        <v>0</v>
      </c>
      <c r="AB49" s="74">
        <v>0</v>
      </c>
      <c r="AC49" s="75">
        <f t="shared" si="43"/>
        <v>0</v>
      </c>
      <c r="AD49" s="76">
        <f t="shared" si="44"/>
        <v>37859</v>
      </c>
      <c r="AE49" s="129">
        <f t="shared" si="45"/>
        <v>136096</v>
      </c>
      <c r="AF49" s="77"/>
      <c r="AH49" s="122" t="s">
        <v>52</v>
      </c>
      <c r="AI49" s="74">
        <v>12600</v>
      </c>
      <c r="AJ49" s="74">
        <v>45895</v>
      </c>
      <c r="AK49" s="75">
        <f t="shared" si="46"/>
        <v>3.6424603174603174</v>
      </c>
      <c r="AL49" s="76">
        <f t="shared" si="47"/>
        <v>50459</v>
      </c>
      <c r="AM49" s="129">
        <f t="shared" si="48"/>
        <v>181991</v>
      </c>
      <c r="AP49" s="122" t="s">
        <v>52</v>
      </c>
      <c r="AQ49" s="74"/>
      <c r="AR49" s="74"/>
      <c r="AS49" s="75">
        <f t="shared" si="49"/>
        <v>0</v>
      </c>
      <c r="AT49" s="76">
        <f t="shared" si="50"/>
        <v>50459</v>
      </c>
      <c r="AU49" s="129">
        <f t="shared" si="51"/>
        <v>181991</v>
      </c>
    </row>
    <row r="50" spans="2:47" ht="18" customHeight="1">
      <c r="B50" s="122" t="s">
        <v>53</v>
      </c>
      <c r="C50" s="74">
        <v>29165</v>
      </c>
      <c r="D50" s="74">
        <v>153027</v>
      </c>
      <c r="E50" s="75">
        <f t="shared" si="34"/>
        <v>5.2469398251328645</v>
      </c>
      <c r="F50" s="76">
        <f t="shared" si="35"/>
        <v>152028</v>
      </c>
      <c r="G50" s="129">
        <f t="shared" si="36"/>
        <v>939299</v>
      </c>
      <c r="H50" s="77"/>
      <c r="I50" s="77"/>
      <c r="J50" s="122" t="s">
        <v>53</v>
      </c>
      <c r="K50" s="74">
        <v>15992</v>
      </c>
      <c r="L50" s="74">
        <v>99262</v>
      </c>
      <c r="M50" s="75">
        <f t="shared" si="37"/>
        <v>6.206978489244622</v>
      </c>
      <c r="N50" s="76">
        <f t="shared" si="38"/>
        <v>168020</v>
      </c>
      <c r="O50" s="129">
        <f t="shared" si="39"/>
        <v>1038561</v>
      </c>
      <c r="P50" s="77"/>
      <c r="Q50" s="77"/>
      <c r="R50" s="122" t="s">
        <v>53</v>
      </c>
      <c r="S50" s="74">
        <v>14793</v>
      </c>
      <c r="T50" s="74">
        <v>86421</v>
      </c>
      <c r="U50" s="75">
        <f t="shared" si="40"/>
        <v>5.842019874264855</v>
      </c>
      <c r="V50" s="76">
        <f t="shared" si="41"/>
        <v>182813</v>
      </c>
      <c r="W50" s="129">
        <f t="shared" si="42"/>
        <v>1124982</v>
      </c>
      <c r="X50" s="77"/>
      <c r="Y50" s="77"/>
      <c r="Z50" s="122" t="s">
        <v>53</v>
      </c>
      <c r="AA50" s="74">
        <v>28206</v>
      </c>
      <c r="AB50" s="74">
        <v>128296</v>
      </c>
      <c r="AC50" s="75">
        <f t="shared" si="43"/>
        <v>4.548535772530667</v>
      </c>
      <c r="AD50" s="76">
        <f t="shared" si="44"/>
        <v>211019</v>
      </c>
      <c r="AE50" s="129">
        <f t="shared" si="45"/>
        <v>1253278</v>
      </c>
      <c r="AF50" s="77"/>
      <c r="AH50" s="122" t="s">
        <v>53</v>
      </c>
      <c r="AI50" s="74">
        <v>15686</v>
      </c>
      <c r="AJ50" s="74">
        <v>106156</v>
      </c>
      <c r="AK50" s="75">
        <f t="shared" si="46"/>
        <v>6.767563432360066</v>
      </c>
      <c r="AL50" s="76">
        <f t="shared" si="47"/>
        <v>226705</v>
      </c>
      <c r="AM50" s="129">
        <f t="shared" si="48"/>
        <v>1359434</v>
      </c>
      <c r="AP50" s="122" t="s">
        <v>53</v>
      </c>
      <c r="AQ50" s="74"/>
      <c r="AR50" s="74"/>
      <c r="AS50" s="75">
        <f t="shared" si="49"/>
        <v>0</v>
      </c>
      <c r="AT50" s="76">
        <f t="shared" si="50"/>
        <v>226705</v>
      </c>
      <c r="AU50" s="129">
        <f t="shared" si="51"/>
        <v>1359434</v>
      </c>
    </row>
    <row r="51" spans="2:47" ht="18" customHeight="1" thickBot="1">
      <c r="B51" s="124" t="s">
        <v>54</v>
      </c>
      <c r="C51" s="132">
        <v>111847</v>
      </c>
      <c r="D51" s="132">
        <v>272583</v>
      </c>
      <c r="E51" s="131">
        <f t="shared" si="34"/>
        <v>2.437106046653017</v>
      </c>
      <c r="F51" s="130">
        <f t="shared" si="35"/>
        <v>597618</v>
      </c>
      <c r="G51" s="134">
        <f t="shared" si="36"/>
        <v>1736535</v>
      </c>
      <c r="H51" s="77"/>
      <c r="I51" s="77"/>
      <c r="J51" s="124" t="s">
        <v>54</v>
      </c>
      <c r="K51" s="132">
        <v>169211</v>
      </c>
      <c r="L51" s="132">
        <v>331515</v>
      </c>
      <c r="M51" s="131">
        <f t="shared" si="37"/>
        <v>1.9591811407059825</v>
      </c>
      <c r="N51" s="130">
        <f t="shared" si="38"/>
        <v>766829</v>
      </c>
      <c r="O51" s="134">
        <f t="shared" si="39"/>
        <v>2068050</v>
      </c>
      <c r="P51" s="77"/>
      <c r="Q51" s="77"/>
      <c r="R51" s="124" t="s">
        <v>54</v>
      </c>
      <c r="S51" s="132">
        <v>188898</v>
      </c>
      <c r="T51" s="132">
        <v>309053</v>
      </c>
      <c r="U51" s="131">
        <f t="shared" si="40"/>
        <v>1.6360840241823629</v>
      </c>
      <c r="V51" s="130">
        <f t="shared" si="41"/>
        <v>955727</v>
      </c>
      <c r="W51" s="134">
        <f t="shared" si="42"/>
        <v>2377103</v>
      </c>
      <c r="X51" s="77"/>
      <c r="Y51" s="77"/>
      <c r="Z51" s="124" t="s">
        <v>54</v>
      </c>
      <c r="AA51" s="132">
        <v>119493</v>
      </c>
      <c r="AB51" s="132">
        <v>236037</v>
      </c>
      <c r="AC51" s="131">
        <f t="shared" si="43"/>
        <v>1.9753207300846074</v>
      </c>
      <c r="AD51" s="130">
        <f t="shared" si="44"/>
        <v>1075220</v>
      </c>
      <c r="AE51" s="134">
        <f t="shared" si="45"/>
        <v>2613140</v>
      </c>
      <c r="AF51" s="77"/>
      <c r="AH51" s="124" t="s">
        <v>54</v>
      </c>
      <c r="AI51" s="132">
        <v>80317</v>
      </c>
      <c r="AJ51" s="132">
        <v>241379</v>
      </c>
      <c r="AK51" s="131">
        <f t="shared" si="46"/>
        <v>3.0053288842959773</v>
      </c>
      <c r="AL51" s="130">
        <f t="shared" si="47"/>
        <v>1155537</v>
      </c>
      <c r="AM51" s="134">
        <f t="shared" si="48"/>
        <v>2854519</v>
      </c>
      <c r="AP51" s="124" t="s">
        <v>54</v>
      </c>
      <c r="AQ51" s="132"/>
      <c r="AR51" s="132"/>
      <c r="AS51" s="131">
        <f t="shared" si="49"/>
        <v>0</v>
      </c>
      <c r="AT51" s="130">
        <f t="shared" si="50"/>
        <v>1155537</v>
      </c>
      <c r="AU51" s="134">
        <f t="shared" si="51"/>
        <v>2854519</v>
      </c>
    </row>
    <row r="52" spans="2:47" ht="24" customHeight="1" thickBot="1">
      <c r="B52" s="125" t="s">
        <v>45</v>
      </c>
      <c r="C52" s="133">
        <f>SUM(C41:C51)</f>
        <v>1859420</v>
      </c>
      <c r="D52" s="133">
        <f>SUM(D41:D51)</f>
        <v>5150287</v>
      </c>
      <c r="E52" s="127"/>
      <c r="F52" s="127"/>
      <c r="G52" s="128"/>
      <c r="H52" s="34"/>
      <c r="I52" s="34"/>
      <c r="J52" s="125" t="s">
        <v>45</v>
      </c>
      <c r="K52" s="133">
        <f>SUM(K41:K51)</f>
        <v>1959374</v>
      </c>
      <c r="L52" s="133">
        <f>SUM(L41:L51)</f>
        <v>4791962</v>
      </c>
      <c r="M52" s="127"/>
      <c r="N52" s="127"/>
      <c r="O52" s="128"/>
      <c r="P52" s="34"/>
      <c r="Q52" s="34"/>
      <c r="R52" s="125" t="s">
        <v>45</v>
      </c>
      <c r="S52" s="133">
        <f>SUM(S41:S51)</f>
        <v>1801780</v>
      </c>
      <c r="T52" s="133">
        <f>SUM(T41:T51)</f>
        <v>4852494</v>
      </c>
      <c r="U52" s="127"/>
      <c r="V52" s="127"/>
      <c r="W52" s="128"/>
      <c r="X52" s="34"/>
      <c r="Y52" s="34"/>
      <c r="Z52" s="125" t="s">
        <v>45</v>
      </c>
      <c r="AA52" s="133">
        <f>SUM(AA41:AA51)</f>
        <v>1513710</v>
      </c>
      <c r="AB52" s="133">
        <f>SUM(AB41:AB51)</f>
        <v>4750319</v>
      </c>
      <c r="AC52" s="127"/>
      <c r="AD52" s="127"/>
      <c r="AE52" s="128"/>
      <c r="AF52" s="34"/>
      <c r="AH52" s="125" t="s">
        <v>45</v>
      </c>
      <c r="AI52" s="133">
        <f>SUM(AI41:AI51)</f>
        <v>1461208</v>
      </c>
      <c r="AJ52" s="133">
        <f>SUM(AJ41:AJ51)</f>
        <v>4710211</v>
      </c>
      <c r="AK52" s="127"/>
      <c r="AL52" s="127"/>
      <c r="AM52" s="128"/>
      <c r="AP52" s="125" t="s">
        <v>45</v>
      </c>
      <c r="AQ52" s="133">
        <f>SUM(AQ41:AQ51)</f>
        <v>0</v>
      </c>
      <c r="AR52" s="133">
        <f>SUM(AR41:AR51)</f>
        <v>0</v>
      </c>
      <c r="AS52" s="127"/>
      <c r="AT52" s="127"/>
      <c r="AU52" s="128"/>
    </row>
    <row r="53" spans="2:47" ht="24" customHeight="1" thickBot="1">
      <c r="B53" s="123" t="s">
        <v>46</v>
      </c>
      <c r="C53" s="135">
        <f>C52+AQ16</f>
        <v>10062823</v>
      </c>
      <c r="D53" s="135">
        <f>D52+AR16</f>
        <v>32433914</v>
      </c>
      <c r="E53" s="110"/>
      <c r="F53" s="110"/>
      <c r="G53" s="111"/>
      <c r="H53" s="34"/>
      <c r="I53" s="34"/>
      <c r="J53" s="123" t="s">
        <v>46</v>
      </c>
      <c r="K53" s="135">
        <f>K52+C53</f>
        <v>12022197</v>
      </c>
      <c r="L53" s="135">
        <f>L52+D53</f>
        <v>37225876</v>
      </c>
      <c r="M53" s="110"/>
      <c r="N53" s="110"/>
      <c r="O53" s="111"/>
      <c r="P53" s="34"/>
      <c r="Q53" s="34"/>
      <c r="R53" s="123" t="s">
        <v>46</v>
      </c>
      <c r="S53" s="135">
        <f>S52+K53</f>
        <v>13823977</v>
      </c>
      <c r="T53" s="135">
        <f>T52+L53</f>
        <v>42078370</v>
      </c>
      <c r="U53" s="110"/>
      <c r="V53" s="110"/>
      <c r="W53" s="111"/>
      <c r="X53" s="34"/>
      <c r="Y53" s="34"/>
      <c r="Z53" s="123" t="s">
        <v>46</v>
      </c>
      <c r="AA53" s="135">
        <f>AA52+S53</f>
        <v>15337687</v>
      </c>
      <c r="AB53" s="135">
        <f>AB52+T53</f>
        <v>46828689</v>
      </c>
      <c r="AC53" s="110"/>
      <c r="AD53" s="110"/>
      <c r="AE53" s="111"/>
      <c r="AF53" s="34"/>
      <c r="AH53" s="123" t="s">
        <v>46</v>
      </c>
      <c r="AI53" s="135">
        <f>AI52+AA53</f>
        <v>16798895</v>
      </c>
      <c r="AJ53" s="135">
        <f>AJ52+AB53</f>
        <v>51538900</v>
      </c>
      <c r="AK53" s="110"/>
      <c r="AL53" s="110"/>
      <c r="AM53" s="111"/>
      <c r="AP53" s="123" t="s">
        <v>46</v>
      </c>
      <c r="AQ53" s="135">
        <f>AQ52+AI53</f>
        <v>16798895</v>
      </c>
      <c r="AR53" s="135">
        <f>AR52+AJ53</f>
        <v>51538900</v>
      </c>
      <c r="AS53" s="110"/>
      <c r="AT53" s="110"/>
      <c r="AU53" s="111"/>
    </row>
    <row r="54" spans="2:47" ht="21.75" customHeight="1" thickBot="1">
      <c r="B54" s="136"/>
      <c r="G54" s="34"/>
      <c r="H54" s="34"/>
      <c r="I54" s="34"/>
      <c r="J54" s="34"/>
      <c r="M54" s="34"/>
      <c r="N54" s="34"/>
      <c r="O54" s="34"/>
      <c r="P54" s="34"/>
      <c r="Q54" s="34"/>
      <c r="R54" s="34"/>
      <c r="U54" s="34"/>
      <c r="V54" s="34"/>
      <c r="W54" s="34"/>
      <c r="X54" s="34"/>
      <c r="Y54" s="34"/>
      <c r="Z54" s="34"/>
      <c r="AC54" s="34"/>
      <c r="AD54" s="34"/>
      <c r="AE54" s="34"/>
      <c r="AF54" s="34"/>
      <c r="AH54" s="78"/>
      <c r="AK54" s="34"/>
      <c r="AL54" s="34"/>
      <c r="AM54" s="79"/>
      <c r="AP54" s="78"/>
      <c r="AS54" s="34"/>
      <c r="AT54" s="34"/>
      <c r="AU54" s="79"/>
    </row>
    <row r="55" spans="2:47" ht="19.5" customHeight="1">
      <c r="B55" s="118" t="s">
        <v>12</v>
      </c>
      <c r="C55" s="238" t="s">
        <v>77</v>
      </c>
      <c r="D55" s="238" t="s">
        <v>78</v>
      </c>
      <c r="E55" s="238" t="s">
        <v>14</v>
      </c>
      <c r="F55" s="113" t="s">
        <v>24</v>
      </c>
      <c r="G55" s="114" t="s">
        <v>25</v>
      </c>
      <c r="H55" s="22"/>
      <c r="I55" s="22"/>
      <c r="J55" s="118" t="s">
        <v>12</v>
      </c>
      <c r="K55" s="238" t="s">
        <v>77</v>
      </c>
      <c r="L55" s="238" t="s">
        <v>78</v>
      </c>
      <c r="M55" s="238" t="s">
        <v>14</v>
      </c>
      <c r="N55" s="113" t="s">
        <v>24</v>
      </c>
      <c r="O55" s="114" t="s">
        <v>25</v>
      </c>
      <c r="P55" s="22"/>
      <c r="Q55" s="22"/>
      <c r="R55" s="118" t="s">
        <v>12</v>
      </c>
      <c r="S55" s="238" t="s">
        <v>77</v>
      </c>
      <c r="T55" s="238" t="s">
        <v>78</v>
      </c>
      <c r="U55" s="238" t="s">
        <v>14</v>
      </c>
      <c r="V55" s="113" t="s">
        <v>24</v>
      </c>
      <c r="W55" s="114" t="s">
        <v>25</v>
      </c>
      <c r="X55" s="22"/>
      <c r="Y55" s="22"/>
      <c r="Z55" s="118" t="s">
        <v>12</v>
      </c>
      <c r="AA55" s="238" t="s">
        <v>77</v>
      </c>
      <c r="AB55" s="238" t="s">
        <v>78</v>
      </c>
      <c r="AC55" s="238" t="s">
        <v>14</v>
      </c>
      <c r="AD55" s="113" t="s">
        <v>24</v>
      </c>
      <c r="AE55" s="114" t="s">
        <v>25</v>
      </c>
      <c r="AF55" s="22"/>
      <c r="AH55" s="118" t="s">
        <v>12</v>
      </c>
      <c r="AI55" s="238" t="s">
        <v>77</v>
      </c>
      <c r="AJ55" s="238" t="s">
        <v>78</v>
      </c>
      <c r="AK55" s="238" t="s">
        <v>14</v>
      </c>
      <c r="AL55" s="113" t="s">
        <v>24</v>
      </c>
      <c r="AM55" s="114" t="s">
        <v>25</v>
      </c>
      <c r="AP55" s="118" t="s">
        <v>12</v>
      </c>
      <c r="AQ55" s="238" t="s">
        <v>77</v>
      </c>
      <c r="AR55" s="238" t="s">
        <v>78</v>
      </c>
      <c r="AS55" s="238" t="s">
        <v>14</v>
      </c>
      <c r="AT55" s="113" t="s">
        <v>24</v>
      </c>
      <c r="AU55" s="114" t="s">
        <v>25</v>
      </c>
    </row>
    <row r="56" spans="2:47" ht="16.5" customHeight="1">
      <c r="B56" s="115" t="s">
        <v>26</v>
      </c>
      <c r="C56" s="239"/>
      <c r="D56" s="239"/>
      <c r="E56" s="239"/>
      <c r="F56" s="120" t="s">
        <v>79</v>
      </c>
      <c r="G56" s="121" t="s">
        <v>80</v>
      </c>
      <c r="H56" s="63"/>
      <c r="I56" s="63"/>
      <c r="J56" s="115" t="s">
        <v>26</v>
      </c>
      <c r="K56" s="239"/>
      <c r="L56" s="239"/>
      <c r="M56" s="239"/>
      <c r="N56" s="120" t="s">
        <v>79</v>
      </c>
      <c r="O56" s="121" t="s">
        <v>80</v>
      </c>
      <c r="P56" s="63"/>
      <c r="Q56" s="63"/>
      <c r="R56" s="115" t="s">
        <v>26</v>
      </c>
      <c r="S56" s="239"/>
      <c r="T56" s="239"/>
      <c r="U56" s="239"/>
      <c r="V56" s="120" t="s">
        <v>79</v>
      </c>
      <c r="W56" s="121" t="s">
        <v>80</v>
      </c>
      <c r="X56" s="63"/>
      <c r="Y56" s="63"/>
      <c r="Z56" s="115" t="s">
        <v>26</v>
      </c>
      <c r="AA56" s="239"/>
      <c r="AB56" s="239"/>
      <c r="AC56" s="239"/>
      <c r="AD56" s="120" t="s">
        <v>79</v>
      </c>
      <c r="AE56" s="121" t="s">
        <v>80</v>
      </c>
      <c r="AF56" s="63"/>
      <c r="AH56" s="115" t="s">
        <v>26</v>
      </c>
      <c r="AI56" s="239"/>
      <c r="AJ56" s="239"/>
      <c r="AK56" s="239"/>
      <c r="AL56" s="120" t="s">
        <v>79</v>
      </c>
      <c r="AM56" s="121" t="s">
        <v>80</v>
      </c>
      <c r="AP56" s="115" t="s">
        <v>26</v>
      </c>
      <c r="AQ56" s="239"/>
      <c r="AR56" s="239"/>
      <c r="AS56" s="239"/>
      <c r="AT56" s="120" t="s">
        <v>79</v>
      </c>
      <c r="AU56" s="121" t="s">
        <v>80</v>
      </c>
    </row>
    <row r="57" spans="2:47" ht="18" customHeight="1">
      <c r="B57" s="137" t="s">
        <v>47</v>
      </c>
      <c r="C57" s="76">
        <v>93404</v>
      </c>
      <c r="D57" s="76">
        <v>4805174</v>
      </c>
      <c r="E57" s="75">
        <f aca="true" t="shared" si="52" ref="E57:E67">IF(ISERROR(D57/C57),0,D57/C57)</f>
        <v>51.44505588625755</v>
      </c>
      <c r="F57" s="76">
        <f aca="true" t="shared" si="53" ref="F57:F67">C57+AT20</f>
        <v>657100</v>
      </c>
      <c r="G57" s="129">
        <f aca="true" t="shared" si="54" ref="G57:G66">D57+AU20</f>
        <v>31165128</v>
      </c>
      <c r="H57" s="77"/>
      <c r="I57" s="77"/>
      <c r="J57" s="137" t="s">
        <v>47</v>
      </c>
      <c r="K57" s="76">
        <v>99894</v>
      </c>
      <c r="L57" s="76">
        <v>5693169</v>
      </c>
      <c r="M57" s="98">
        <f aca="true" t="shared" si="55" ref="M57:M67">IF(ISERROR(L57/K57),0,L57/K57)</f>
        <v>56.99210162772539</v>
      </c>
      <c r="N57" s="99">
        <f aca="true" t="shared" si="56" ref="N57:N67">F57+K57</f>
        <v>756994</v>
      </c>
      <c r="O57" s="103">
        <f aca="true" t="shared" si="57" ref="O57:O67">G57+L57</f>
        <v>36858297</v>
      </c>
      <c r="P57" s="77"/>
      <c r="Q57" s="77"/>
      <c r="R57" s="137" t="s">
        <v>47</v>
      </c>
      <c r="S57" s="76">
        <v>95934</v>
      </c>
      <c r="T57" s="76">
        <v>5085038</v>
      </c>
      <c r="U57" s="75">
        <f aca="true" t="shared" si="58" ref="U57:U67">IF(ISERROR(T57/S57),0,T57/S57)</f>
        <v>53.00558717451581</v>
      </c>
      <c r="V57" s="76">
        <f aca="true" t="shared" si="59" ref="V57:V67">N57+S57</f>
        <v>852928</v>
      </c>
      <c r="W57" s="129">
        <f aca="true" t="shared" si="60" ref="W57:W67">O57+T57</f>
        <v>41943335</v>
      </c>
      <c r="X57" s="77"/>
      <c r="Y57" s="77"/>
      <c r="Z57" s="137" t="s">
        <v>47</v>
      </c>
      <c r="AA57" s="76">
        <v>92202</v>
      </c>
      <c r="AB57" s="76">
        <v>5175350</v>
      </c>
      <c r="AC57" s="75">
        <f aca="true" t="shared" si="61" ref="AC57:AC67">IF(ISERROR(AB57/AA57),0,AB57/AA57)</f>
        <v>56.130561159193945</v>
      </c>
      <c r="AD57" s="76">
        <f aca="true" t="shared" si="62" ref="AD57:AD67">V57+AA57</f>
        <v>945130</v>
      </c>
      <c r="AE57" s="129">
        <f aca="true" t="shared" si="63" ref="AE57:AE67">W57+AB57</f>
        <v>47118685</v>
      </c>
      <c r="AF57" s="77"/>
      <c r="AH57" s="137" t="s">
        <v>47</v>
      </c>
      <c r="AI57" s="76">
        <v>86694</v>
      </c>
      <c r="AJ57" s="76">
        <v>4835409</v>
      </c>
      <c r="AK57" s="75">
        <f aca="true" t="shared" si="64" ref="AK57:AK67">IF(ISERROR(AJ57/AI57),0,AJ57/AI57)</f>
        <v>55.7755900062288</v>
      </c>
      <c r="AL57" s="76">
        <f aca="true" t="shared" si="65" ref="AL57:AL67">AD57+AI57</f>
        <v>1031824</v>
      </c>
      <c r="AM57" s="129">
        <f aca="true" t="shared" si="66" ref="AM57:AM67">AE57+AJ57</f>
        <v>51954094</v>
      </c>
      <c r="AP57" s="137" t="s">
        <v>47</v>
      </c>
      <c r="AQ57" s="76"/>
      <c r="AR57" s="76"/>
      <c r="AS57" s="75">
        <f aca="true" t="shared" si="67" ref="AS57:AS67">IF(ISERROR(AR57/AQ57),0,AR57/AQ57)</f>
        <v>0</v>
      </c>
      <c r="AT57" s="76">
        <f aca="true" t="shared" si="68" ref="AT57:AT67">AL57+AQ57</f>
        <v>1031824</v>
      </c>
      <c r="AU57" s="129">
        <f aca="true" t="shared" si="69" ref="AU57:AU67">AM57+AR57</f>
        <v>51954094</v>
      </c>
    </row>
    <row r="58" spans="2:47" ht="18" customHeight="1">
      <c r="B58" s="122" t="s">
        <v>55</v>
      </c>
      <c r="C58" s="76">
        <v>150250</v>
      </c>
      <c r="D58" s="172">
        <v>8200787</v>
      </c>
      <c r="E58" s="75">
        <f t="shared" si="52"/>
        <v>54.580945091514145</v>
      </c>
      <c r="F58" s="76">
        <f t="shared" si="53"/>
        <v>1162104</v>
      </c>
      <c r="G58" s="129">
        <f t="shared" si="54"/>
        <v>56914546</v>
      </c>
      <c r="H58" s="77"/>
      <c r="I58" s="77"/>
      <c r="J58" s="122" t="s">
        <v>55</v>
      </c>
      <c r="K58" s="76">
        <v>151208</v>
      </c>
      <c r="L58" s="172">
        <v>8140531</v>
      </c>
      <c r="M58" s="75">
        <f t="shared" si="55"/>
        <v>53.83664224115126</v>
      </c>
      <c r="N58" s="76">
        <f t="shared" si="56"/>
        <v>1313312</v>
      </c>
      <c r="O58" s="129">
        <f t="shared" si="57"/>
        <v>65055077</v>
      </c>
      <c r="P58" s="77"/>
      <c r="Q58" s="77"/>
      <c r="R58" s="122" t="s">
        <v>55</v>
      </c>
      <c r="S58" s="76">
        <v>184357</v>
      </c>
      <c r="T58" s="172">
        <v>8881645</v>
      </c>
      <c r="U58" s="75">
        <f t="shared" si="58"/>
        <v>48.17633721529424</v>
      </c>
      <c r="V58" s="76">
        <f t="shared" si="59"/>
        <v>1497669</v>
      </c>
      <c r="W58" s="129">
        <f t="shared" si="60"/>
        <v>73936722</v>
      </c>
      <c r="X58" s="77"/>
      <c r="Y58" s="77"/>
      <c r="Z58" s="122" t="s">
        <v>55</v>
      </c>
      <c r="AA58" s="76">
        <v>168776</v>
      </c>
      <c r="AB58" s="172">
        <v>9026641</v>
      </c>
      <c r="AC58" s="75">
        <f t="shared" si="61"/>
        <v>53.48296558752429</v>
      </c>
      <c r="AD58" s="76">
        <f t="shared" si="62"/>
        <v>1666445</v>
      </c>
      <c r="AE58" s="129">
        <f t="shared" si="63"/>
        <v>82963363</v>
      </c>
      <c r="AF58" s="77"/>
      <c r="AH58" s="122" t="s">
        <v>55</v>
      </c>
      <c r="AI58" s="76">
        <v>146668</v>
      </c>
      <c r="AJ58" s="172">
        <v>7897737</v>
      </c>
      <c r="AK58" s="75">
        <f t="shared" si="64"/>
        <v>53.84771729347915</v>
      </c>
      <c r="AL58" s="76">
        <f t="shared" si="65"/>
        <v>1813113</v>
      </c>
      <c r="AM58" s="129">
        <f t="shared" si="66"/>
        <v>90861100</v>
      </c>
      <c r="AP58" s="122" t="s">
        <v>55</v>
      </c>
      <c r="AQ58" s="76"/>
      <c r="AR58" s="172"/>
      <c r="AS58" s="75">
        <f t="shared" si="67"/>
        <v>0</v>
      </c>
      <c r="AT58" s="76">
        <f t="shared" si="68"/>
        <v>1813113</v>
      </c>
      <c r="AU58" s="129">
        <f t="shared" si="69"/>
        <v>90861100</v>
      </c>
    </row>
    <row r="59" spans="2:47" ht="18" customHeight="1">
      <c r="B59" s="122" t="s">
        <v>101</v>
      </c>
      <c r="C59" s="76">
        <v>66084</v>
      </c>
      <c r="D59" s="76">
        <v>3482130</v>
      </c>
      <c r="E59" s="75">
        <f t="shared" si="52"/>
        <v>52.692482295260575</v>
      </c>
      <c r="F59" s="76">
        <f t="shared" si="53"/>
        <v>515754</v>
      </c>
      <c r="G59" s="129">
        <f t="shared" si="54"/>
        <v>19998950</v>
      </c>
      <c r="H59" s="77"/>
      <c r="I59" s="77"/>
      <c r="J59" s="122" t="s">
        <v>101</v>
      </c>
      <c r="K59" s="76">
        <v>74868</v>
      </c>
      <c r="L59" s="76">
        <v>3183731</v>
      </c>
      <c r="M59" s="75">
        <f t="shared" si="55"/>
        <v>42.52458994496981</v>
      </c>
      <c r="N59" s="76">
        <f t="shared" si="56"/>
        <v>590622</v>
      </c>
      <c r="O59" s="129">
        <f t="shared" si="57"/>
        <v>23182681</v>
      </c>
      <c r="P59" s="77"/>
      <c r="Q59" s="77"/>
      <c r="R59" s="122" t="s">
        <v>101</v>
      </c>
      <c r="S59" s="76">
        <v>56970</v>
      </c>
      <c r="T59" s="76">
        <v>3102149</v>
      </c>
      <c r="U59" s="75">
        <f t="shared" si="58"/>
        <v>54.45232578550114</v>
      </c>
      <c r="V59" s="76">
        <f t="shared" si="59"/>
        <v>647592</v>
      </c>
      <c r="W59" s="129">
        <f t="shared" si="60"/>
        <v>26284830</v>
      </c>
      <c r="X59" s="77"/>
      <c r="Y59" s="77"/>
      <c r="Z59" s="122" t="s">
        <v>101</v>
      </c>
      <c r="AA59" s="76">
        <v>68683</v>
      </c>
      <c r="AB59" s="76">
        <v>3683507</v>
      </c>
      <c r="AC59" s="75">
        <f t="shared" si="61"/>
        <v>53.6305490441594</v>
      </c>
      <c r="AD59" s="76">
        <f t="shared" si="62"/>
        <v>716275</v>
      </c>
      <c r="AE59" s="129">
        <f t="shared" si="63"/>
        <v>29968337</v>
      </c>
      <c r="AF59" s="77"/>
      <c r="AH59" s="122" t="s">
        <v>101</v>
      </c>
      <c r="AI59" s="76">
        <v>62233</v>
      </c>
      <c r="AJ59" s="172">
        <v>3196584</v>
      </c>
      <c r="AK59" s="75">
        <f t="shared" si="64"/>
        <v>51.364774315877426</v>
      </c>
      <c r="AL59" s="76">
        <f t="shared" si="65"/>
        <v>778508</v>
      </c>
      <c r="AM59" s="129">
        <f t="shared" si="66"/>
        <v>33164921</v>
      </c>
      <c r="AP59" s="122" t="s">
        <v>101</v>
      </c>
      <c r="AQ59" s="76"/>
      <c r="AR59" s="172"/>
      <c r="AS59" s="75">
        <f t="shared" si="67"/>
        <v>0</v>
      </c>
      <c r="AT59" s="76">
        <f t="shared" si="68"/>
        <v>778508</v>
      </c>
      <c r="AU59" s="129">
        <f t="shared" si="69"/>
        <v>33164921</v>
      </c>
    </row>
    <row r="60" spans="2:47" ht="18" customHeight="1">
      <c r="B60" s="122" t="s">
        <v>21</v>
      </c>
      <c r="C60" s="76">
        <v>0</v>
      </c>
      <c r="D60" s="76">
        <v>0</v>
      </c>
      <c r="E60" s="75">
        <f t="shared" si="52"/>
        <v>0</v>
      </c>
      <c r="F60" s="76">
        <f t="shared" si="53"/>
        <v>1</v>
      </c>
      <c r="G60" s="129">
        <f t="shared" si="54"/>
        <v>500</v>
      </c>
      <c r="H60" s="77"/>
      <c r="I60" s="77"/>
      <c r="J60" s="122" t="s">
        <v>21</v>
      </c>
      <c r="K60" s="76">
        <v>0</v>
      </c>
      <c r="L60" s="76">
        <v>0</v>
      </c>
      <c r="M60" s="75">
        <f t="shared" si="55"/>
        <v>0</v>
      </c>
      <c r="N60" s="76">
        <f t="shared" si="56"/>
        <v>1</v>
      </c>
      <c r="O60" s="129">
        <f t="shared" si="57"/>
        <v>500</v>
      </c>
      <c r="P60" s="77"/>
      <c r="Q60" s="77"/>
      <c r="R60" s="122" t="s">
        <v>21</v>
      </c>
      <c r="S60" s="76">
        <v>0</v>
      </c>
      <c r="T60" s="76">
        <v>0</v>
      </c>
      <c r="U60" s="75">
        <f t="shared" si="58"/>
        <v>0</v>
      </c>
      <c r="V60" s="76">
        <f t="shared" si="59"/>
        <v>1</v>
      </c>
      <c r="W60" s="129">
        <f t="shared" si="60"/>
        <v>500</v>
      </c>
      <c r="X60" s="77"/>
      <c r="Y60" s="77"/>
      <c r="Z60" s="122" t="s">
        <v>21</v>
      </c>
      <c r="AA60" s="76">
        <v>0</v>
      </c>
      <c r="AB60" s="76">
        <v>0</v>
      </c>
      <c r="AC60" s="75">
        <f t="shared" si="61"/>
        <v>0</v>
      </c>
      <c r="AD60" s="76">
        <f t="shared" si="62"/>
        <v>1</v>
      </c>
      <c r="AE60" s="129">
        <f t="shared" si="63"/>
        <v>500</v>
      </c>
      <c r="AF60" s="77"/>
      <c r="AH60" s="122" t="s">
        <v>21</v>
      </c>
      <c r="AI60" s="76">
        <v>0</v>
      </c>
      <c r="AJ60" s="76">
        <v>0</v>
      </c>
      <c r="AK60" s="75">
        <f t="shared" si="64"/>
        <v>0</v>
      </c>
      <c r="AL60" s="76">
        <f t="shared" si="65"/>
        <v>1</v>
      </c>
      <c r="AM60" s="129">
        <f t="shared" si="66"/>
        <v>500</v>
      </c>
      <c r="AP60" s="122" t="s">
        <v>21</v>
      </c>
      <c r="AQ60" s="76"/>
      <c r="AR60" s="76"/>
      <c r="AS60" s="75">
        <f t="shared" si="67"/>
        <v>0</v>
      </c>
      <c r="AT60" s="76">
        <f t="shared" si="68"/>
        <v>1</v>
      </c>
      <c r="AU60" s="129">
        <f t="shared" si="69"/>
        <v>500</v>
      </c>
    </row>
    <row r="61" spans="2:47" ht="18" customHeight="1">
      <c r="B61" s="122" t="s">
        <v>15</v>
      </c>
      <c r="C61" s="76">
        <v>1406</v>
      </c>
      <c r="D61" s="76">
        <v>113825</v>
      </c>
      <c r="E61" s="75">
        <f t="shared" si="52"/>
        <v>80.9566145092461</v>
      </c>
      <c r="F61" s="76">
        <f t="shared" si="53"/>
        <v>9849</v>
      </c>
      <c r="G61" s="129">
        <f t="shared" si="54"/>
        <v>638358</v>
      </c>
      <c r="H61" s="77"/>
      <c r="I61" s="77"/>
      <c r="J61" s="122" t="s">
        <v>15</v>
      </c>
      <c r="K61" s="76">
        <v>2507</v>
      </c>
      <c r="L61" s="76">
        <v>122530</v>
      </c>
      <c r="M61" s="75">
        <f t="shared" si="55"/>
        <v>48.875149581172714</v>
      </c>
      <c r="N61" s="76">
        <f t="shared" si="56"/>
        <v>12356</v>
      </c>
      <c r="O61" s="129">
        <f t="shared" si="57"/>
        <v>760888</v>
      </c>
      <c r="P61" s="77"/>
      <c r="Q61" s="77"/>
      <c r="R61" s="122" t="s">
        <v>15</v>
      </c>
      <c r="S61" s="76">
        <v>1168</v>
      </c>
      <c r="T61" s="76">
        <v>97767</v>
      </c>
      <c r="U61" s="75">
        <f t="shared" si="58"/>
        <v>83.70462328767124</v>
      </c>
      <c r="V61" s="76">
        <f t="shared" si="59"/>
        <v>13524</v>
      </c>
      <c r="W61" s="129">
        <f t="shared" si="60"/>
        <v>858655</v>
      </c>
      <c r="X61" s="77"/>
      <c r="Y61" s="77"/>
      <c r="Z61" s="122" t="s">
        <v>15</v>
      </c>
      <c r="AA61" s="76">
        <v>900</v>
      </c>
      <c r="AB61" s="76">
        <v>80955</v>
      </c>
      <c r="AC61" s="75">
        <f t="shared" si="61"/>
        <v>89.95</v>
      </c>
      <c r="AD61" s="76">
        <f t="shared" si="62"/>
        <v>14424</v>
      </c>
      <c r="AE61" s="129">
        <f t="shared" si="63"/>
        <v>939610</v>
      </c>
      <c r="AF61" s="77"/>
      <c r="AH61" s="122" t="s">
        <v>15</v>
      </c>
      <c r="AI61" s="76">
        <v>883</v>
      </c>
      <c r="AJ61" s="76">
        <v>79879</v>
      </c>
      <c r="AK61" s="75">
        <f t="shared" si="64"/>
        <v>90.46319365798415</v>
      </c>
      <c r="AL61" s="76">
        <f t="shared" si="65"/>
        <v>15307</v>
      </c>
      <c r="AM61" s="129">
        <f t="shared" si="66"/>
        <v>1019489</v>
      </c>
      <c r="AP61" s="122" t="s">
        <v>15</v>
      </c>
      <c r="AQ61" s="76"/>
      <c r="AR61" s="76"/>
      <c r="AS61" s="75">
        <f t="shared" si="67"/>
        <v>0</v>
      </c>
      <c r="AT61" s="76">
        <f t="shared" si="68"/>
        <v>15307</v>
      </c>
      <c r="AU61" s="129">
        <f t="shared" si="69"/>
        <v>1019489</v>
      </c>
    </row>
    <row r="62" spans="2:47" ht="18" customHeight="1">
      <c r="B62" s="122" t="s">
        <v>22</v>
      </c>
      <c r="C62" s="76">
        <v>23386</v>
      </c>
      <c r="D62" s="76">
        <v>935037</v>
      </c>
      <c r="E62" s="75">
        <f t="shared" si="52"/>
        <v>39.982767467715725</v>
      </c>
      <c r="F62" s="76">
        <f t="shared" si="53"/>
        <v>138441</v>
      </c>
      <c r="G62" s="129">
        <f t="shared" si="54"/>
        <v>5820621</v>
      </c>
      <c r="H62" s="77"/>
      <c r="I62" s="77"/>
      <c r="J62" s="122" t="s">
        <v>22</v>
      </c>
      <c r="K62" s="76">
        <v>14629</v>
      </c>
      <c r="L62" s="76">
        <v>687131</v>
      </c>
      <c r="M62" s="75">
        <f t="shared" si="55"/>
        <v>46.97046961514799</v>
      </c>
      <c r="N62" s="76">
        <f t="shared" si="56"/>
        <v>153070</v>
      </c>
      <c r="O62" s="129">
        <f t="shared" si="57"/>
        <v>6507752</v>
      </c>
      <c r="P62" s="77"/>
      <c r="Q62" s="77"/>
      <c r="R62" s="122" t="s">
        <v>22</v>
      </c>
      <c r="S62" s="76">
        <v>16590</v>
      </c>
      <c r="T62" s="76">
        <v>722091</v>
      </c>
      <c r="U62" s="75">
        <f t="shared" si="58"/>
        <v>43.525678119349</v>
      </c>
      <c r="V62" s="76">
        <f t="shared" si="59"/>
        <v>169660</v>
      </c>
      <c r="W62" s="129">
        <f t="shared" si="60"/>
        <v>7229843</v>
      </c>
      <c r="X62" s="77"/>
      <c r="Y62" s="77"/>
      <c r="Z62" s="122" t="s">
        <v>22</v>
      </c>
      <c r="AA62" s="76">
        <v>14826</v>
      </c>
      <c r="AB62" s="76">
        <v>659921</v>
      </c>
      <c r="AC62" s="75">
        <f t="shared" si="61"/>
        <v>44.51106164845542</v>
      </c>
      <c r="AD62" s="76">
        <f t="shared" si="62"/>
        <v>184486</v>
      </c>
      <c r="AE62" s="129">
        <f t="shared" si="63"/>
        <v>7889764</v>
      </c>
      <c r="AF62" s="77"/>
      <c r="AH62" s="122" t="s">
        <v>22</v>
      </c>
      <c r="AI62" s="76">
        <v>14226</v>
      </c>
      <c r="AJ62" s="76">
        <v>622127</v>
      </c>
      <c r="AK62" s="75">
        <f t="shared" si="64"/>
        <v>43.73168845775341</v>
      </c>
      <c r="AL62" s="76">
        <f t="shared" si="65"/>
        <v>198712</v>
      </c>
      <c r="AM62" s="129">
        <f t="shared" si="66"/>
        <v>8511891</v>
      </c>
      <c r="AP62" s="122" t="s">
        <v>22</v>
      </c>
      <c r="AQ62" s="76"/>
      <c r="AR62" s="76"/>
      <c r="AS62" s="75">
        <f t="shared" si="67"/>
        <v>0</v>
      </c>
      <c r="AT62" s="76">
        <f t="shared" si="68"/>
        <v>198712</v>
      </c>
      <c r="AU62" s="129">
        <f t="shared" si="69"/>
        <v>8511891</v>
      </c>
    </row>
    <row r="63" spans="2:47" ht="18" customHeight="1">
      <c r="B63" s="122" t="s">
        <v>23</v>
      </c>
      <c r="C63" s="76">
        <v>0</v>
      </c>
      <c r="D63" s="76">
        <v>0</v>
      </c>
      <c r="E63" s="75">
        <f t="shared" si="52"/>
        <v>0</v>
      </c>
      <c r="F63" s="76">
        <f t="shared" si="53"/>
        <v>54</v>
      </c>
      <c r="G63" s="129">
        <f t="shared" si="54"/>
        <v>16953</v>
      </c>
      <c r="H63" s="77"/>
      <c r="I63" s="77"/>
      <c r="J63" s="122" t="s">
        <v>23</v>
      </c>
      <c r="K63" s="76">
        <v>0</v>
      </c>
      <c r="L63" s="76">
        <v>0</v>
      </c>
      <c r="M63" s="75">
        <f t="shared" si="55"/>
        <v>0</v>
      </c>
      <c r="N63" s="76">
        <f t="shared" si="56"/>
        <v>54</v>
      </c>
      <c r="O63" s="129">
        <f t="shared" si="57"/>
        <v>16953</v>
      </c>
      <c r="P63" s="77"/>
      <c r="Q63" s="77"/>
      <c r="R63" s="122" t="s">
        <v>23</v>
      </c>
      <c r="S63" s="76">
        <v>0</v>
      </c>
      <c r="T63" s="76">
        <v>0</v>
      </c>
      <c r="U63" s="75">
        <f t="shared" si="58"/>
        <v>0</v>
      </c>
      <c r="V63" s="76">
        <f t="shared" si="59"/>
        <v>54</v>
      </c>
      <c r="W63" s="129">
        <f t="shared" si="60"/>
        <v>16953</v>
      </c>
      <c r="X63" s="77"/>
      <c r="Y63" s="77"/>
      <c r="Z63" s="122" t="s">
        <v>23</v>
      </c>
      <c r="AA63" s="76">
        <v>4</v>
      </c>
      <c r="AB63" s="76">
        <v>1401</v>
      </c>
      <c r="AC63" s="75">
        <f t="shared" si="61"/>
        <v>350.25</v>
      </c>
      <c r="AD63" s="76">
        <f t="shared" si="62"/>
        <v>58</v>
      </c>
      <c r="AE63" s="129">
        <f t="shared" si="63"/>
        <v>18354</v>
      </c>
      <c r="AF63" s="77"/>
      <c r="AH63" s="122" t="s">
        <v>23</v>
      </c>
      <c r="AI63" s="76">
        <v>13</v>
      </c>
      <c r="AJ63" s="76">
        <v>4691</v>
      </c>
      <c r="AK63" s="75">
        <f t="shared" si="64"/>
        <v>360.84615384615387</v>
      </c>
      <c r="AL63" s="76">
        <f t="shared" si="65"/>
        <v>71</v>
      </c>
      <c r="AM63" s="129">
        <f t="shared" si="66"/>
        <v>23045</v>
      </c>
      <c r="AP63" s="122" t="s">
        <v>23</v>
      </c>
      <c r="AQ63" s="76"/>
      <c r="AR63" s="76"/>
      <c r="AS63" s="75">
        <f t="shared" si="67"/>
        <v>0</v>
      </c>
      <c r="AT63" s="76">
        <f t="shared" si="68"/>
        <v>71</v>
      </c>
      <c r="AU63" s="129">
        <f t="shared" si="69"/>
        <v>23045</v>
      </c>
    </row>
    <row r="64" spans="2:47" ht="18" customHeight="1">
      <c r="B64" s="122" t="s">
        <v>17</v>
      </c>
      <c r="C64" s="76">
        <v>2954</v>
      </c>
      <c r="D64" s="76">
        <v>140444</v>
      </c>
      <c r="E64" s="75">
        <f t="shared" si="52"/>
        <v>47.54366960054164</v>
      </c>
      <c r="F64" s="76">
        <f t="shared" si="53"/>
        <v>20069</v>
      </c>
      <c r="G64" s="129">
        <f t="shared" si="54"/>
        <v>940314</v>
      </c>
      <c r="H64" s="77"/>
      <c r="I64" s="77"/>
      <c r="J64" s="122" t="s">
        <v>17</v>
      </c>
      <c r="K64" s="76">
        <v>2215</v>
      </c>
      <c r="L64" s="76">
        <v>109299</v>
      </c>
      <c r="M64" s="75">
        <f>IF(ISERROR(L64/K64),0,L64/K64)</f>
        <v>49.344920993227994</v>
      </c>
      <c r="N64" s="76">
        <f>F64+K64</f>
        <v>22284</v>
      </c>
      <c r="O64" s="129">
        <f>G64+L64</f>
        <v>1049613</v>
      </c>
      <c r="P64" s="77"/>
      <c r="Q64" s="77"/>
      <c r="R64" s="122" t="s">
        <v>17</v>
      </c>
      <c r="S64" s="76">
        <v>2503</v>
      </c>
      <c r="T64" s="76">
        <v>116526</v>
      </c>
      <c r="U64" s="75">
        <f t="shared" si="58"/>
        <v>46.55453455852977</v>
      </c>
      <c r="V64" s="76">
        <f t="shared" si="59"/>
        <v>24787</v>
      </c>
      <c r="W64" s="129">
        <f t="shared" si="60"/>
        <v>1166139</v>
      </c>
      <c r="X64" s="77"/>
      <c r="Y64" s="77"/>
      <c r="Z64" s="122" t="s">
        <v>17</v>
      </c>
      <c r="AA64" s="76">
        <v>2418</v>
      </c>
      <c r="AB64" s="76">
        <v>118082</v>
      </c>
      <c r="AC64" s="75">
        <f t="shared" si="61"/>
        <v>48.83457402812242</v>
      </c>
      <c r="AD64" s="76">
        <f t="shared" si="62"/>
        <v>27205</v>
      </c>
      <c r="AE64" s="129">
        <f t="shared" si="63"/>
        <v>1284221</v>
      </c>
      <c r="AF64" s="77"/>
      <c r="AH64" s="122" t="s">
        <v>17</v>
      </c>
      <c r="AI64" s="76">
        <v>2290</v>
      </c>
      <c r="AJ64" s="76">
        <v>124887</v>
      </c>
      <c r="AK64" s="75">
        <f t="shared" si="64"/>
        <v>54.53580786026201</v>
      </c>
      <c r="AL64" s="76">
        <f t="shared" si="65"/>
        <v>29495</v>
      </c>
      <c r="AM64" s="129">
        <f t="shared" si="66"/>
        <v>1409108</v>
      </c>
      <c r="AP64" s="122" t="s">
        <v>17</v>
      </c>
      <c r="AQ64" s="76"/>
      <c r="AR64" s="76"/>
      <c r="AS64" s="75">
        <f t="shared" si="67"/>
        <v>0</v>
      </c>
      <c r="AT64" s="76">
        <f t="shared" si="68"/>
        <v>29495</v>
      </c>
      <c r="AU64" s="129">
        <f t="shared" si="69"/>
        <v>1409108</v>
      </c>
    </row>
    <row r="65" spans="2:47" ht="18" customHeight="1">
      <c r="B65" s="122" t="s">
        <v>18</v>
      </c>
      <c r="C65" s="76">
        <v>73208</v>
      </c>
      <c r="D65" s="76">
        <v>4890637</v>
      </c>
      <c r="E65" s="75">
        <f t="shared" si="52"/>
        <v>66.80467981641351</v>
      </c>
      <c r="F65" s="76">
        <f t="shared" si="53"/>
        <v>496170</v>
      </c>
      <c r="G65" s="129">
        <f t="shared" si="54"/>
        <v>33298982</v>
      </c>
      <c r="H65" s="77"/>
      <c r="I65" s="77"/>
      <c r="J65" s="122" t="s">
        <v>18</v>
      </c>
      <c r="K65" s="76">
        <v>75400</v>
      </c>
      <c r="L65" s="76">
        <v>5409936</v>
      </c>
      <c r="M65" s="75">
        <f>IF(ISERROR(L65/K65),0,L65/K65)</f>
        <v>71.74981432360742</v>
      </c>
      <c r="N65" s="76">
        <f t="shared" si="56"/>
        <v>571570</v>
      </c>
      <c r="O65" s="129">
        <f>G65+L65</f>
        <v>38708918</v>
      </c>
      <c r="P65" s="77"/>
      <c r="Q65" s="77"/>
      <c r="R65" s="122" t="s">
        <v>18</v>
      </c>
      <c r="S65" s="76">
        <v>68719</v>
      </c>
      <c r="T65" s="76">
        <v>5002538</v>
      </c>
      <c r="U65" s="75">
        <f t="shared" si="58"/>
        <v>72.79701392627949</v>
      </c>
      <c r="V65" s="76">
        <f t="shared" si="59"/>
        <v>640289</v>
      </c>
      <c r="W65" s="129">
        <f t="shared" si="60"/>
        <v>43711456</v>
      </c>
      <c r="X65" s="77"/>
      <c r="Y65" s="77"/>
      <c r="Z65" s="122" t="s">
        <v>18</v>
      </c>
      <c r="AA65" s="76">
        <v>73005</v>
      </c>
      <c r="AB65" s="76">
        <v>5387393</v>
      </c>
      <c r="AC65" s="75">
        <f t="shared" si="61"/>
        <v>73.79484966783097</v>
      </c>
      <c r="AD65" s="76">
        <f t="shared" si="62"/>
        <v>713294</v>
      </c>
      <c r="AE65" s="129">
        <f t="shared" si="63"/>
        <v>49098849</v>
      </c>
      <c r="AF65" s="77"/>
      <c r="AH65" s="122" t="s">
        <v>18</v>
      </c>
      <c r="AI65" s="76">
        <v>67624</v>
      </c>
      <c r="AJ65" s="76">
        <v>5189587</v>
      </c>
      <c r="AK65" s="75">
        <f t="shared" si="64"/>
        <v>76.74179285460784</v>
      </c>
      <c r="AL65" s="76">
        <f t="shared" si="65"/>
        <v>780918</v>
      </c>
      <c r="AM65" s="129">
        <f t="shared" si="66"/>
        <v>54288436</v>
      </c>
      <c r="AP65" s="122" t="s">
        <v>18</v>
      </c>
      <c r="AQ65" s="76"/>
      <c r="AR65" s="76"/>
      <c r="AS65" s="75">
        <f t="shared" si="67"/>
        <v>0</v>
      </c>
      <c r="AT65" s="76">
        <f t="shared" si="68"/>
        <v>780918</v>
      </c>
      <c r="AU65" s="129">
        <f t="shared" si="69"/>
        <v>54288436</v>
      </c>
    </row>
    <row r="66" spans="2:47" ht="18" customHeight="1">
      <c r="B66" s="122" t="s">
        <v>56</v>
      </c>
      <c r="C66" s="76">
        <v>31722</v>
      </c>
      <c r="D66" s="76">
        <v>1910843</v>
      </c>
      <c r="E66" s="75">
        <f t="shared" si="52"/>
        <v>60.23715402559738</v>
      </c>
      <c r="F66" s="76">
        <f t="shared" si="53"/>
        <v>214730</v>
      </c>
      <c r="G66" s="129">
        <f t="shared" si="54"/>
        <v>12092522</v>
      </c>
      <c r="H66" s="77"/>
      <c r="I66" s="77"/>
      <c r="J66" s="122" t="s">
        <v>56</v>
      </c>
      <c r="K66" s="76">
        <v>31835</v>
      </c>
      <c r="L66" s="76">
        <v>1870002</v>
      </c>
      <c r="M66" s="75">
        <f t="shared" si="55"/>
        <v>58.740442908748236</v>
      </c>
      <c r="N66" s="76">
        <f t="shared" si="56"/>
        <v>246565</v>
      </c>
      <c r="O66" s="129">
        <f t="shared" si="57"/>
        <v>13962524</v>
      </c>
      <c r="P66" s="77"/>
      <c r="Q66" s="77"/>
      <c r="R66" s="122" t="s">
        <v>56</v>
      </c>
      <c r="S66" s="76">
        <v>36983</v>
      </c>
      <c r="T66" s="76">
        <v>2245670</v>
      </c>
      <c r="U66" s="75">
        <f t="shared" si="58"/>
        <v>60.721682935402754</v>
      </c>
      <c r="V66" s="76">
        <f t="shared" si="59"/>
        <v>283548</v>
      </c>
      <c r="W66" s="129">
        <f t="shared" si="60"/>
        <v>16208194</v>
      </c>
      <c r="X66" s="77"/>
      <c r="Y66" s="77"/>
      <c r="Z66" s="122" t="s">
        <v>56</v>
      </c>
      <c r="AA66" s="76">
        <v>37675</v>
      </c>
      <c r="AB66" s="76">
        <v>2344937</v>
      </c>
      <c r="AC66" s="75">
        <f t="shared" si="61"/>
        <v>62.241194426011944</v>
      </c>
      <c r="AD66" s="76">
        <f t="shared" si="62"/>
        <v>321223</v>
      </c>
      <c r="AE66" s="129">
        <f t="shared" si="63"/>
        <v>18553131</v>
      </c>
      <c r="AF66" s="77"/>
      <c r="AH66" s="122" t="s">
        <v>56</v>
      </c>
      <c r="AI66" s="76">
        <v>32211</v>
      </c>
      <c r="AJ66" s="76">
        <v>2041790</v>
      </c>
      <c r="AK66" s="75">
        <f t="shared" si="64"/>
        <v>63.38797305268387</v>
      </c>
      <c r="AL66" s="76">
        <f t="shared" si="65"/>
        <v>353434</v>
      </c>
      <c r="AM66" s="129">
        <f t="shared" si="66"/>
        <v>20594921</v>
      </c>
      <c r="AP66" s="122" t="s">
        <v>56</v>
      </c>
      <c r="AQ66" s="76"/>
      <c r="AR66" s="76"/>
      <c r="AS66" s="75">
        <f t="shared" si="67"/>
        <v>0</v>
      </c>
      <c r="AT66" s="76">
        <f t="shared" si="68"/>
        <v>353434</v>
      </c>
      <c r="AU66" s="129">
        <f t="shared" si="69"/>
        <v>20594921</v>
      </c>
    </row>
    <row r="67" spans="2:47" ht="18" customHeight="1" thickBot="1">
      <c r="B67" s="124" t="s">
        <v>54</v>
      </c>
      <c r="C67" s="130">
        <v>39507</v>
      </c>
      <c r="D67" s="130">
        <v>2188498</v>
      </c>
      <c r="E67" s="131">
        <f t="shared" si="52"/>
        <v>55.39519578808819</v>
      </c>
      <c r="F67" s="130">
        <f t="shared" si="53"/>
        <v>303902</v>
      </c>
      <c r="G67" s="134">
        <f>D67+AU30</f>
        <v>13961324</v>
      </c>
      <c r="H67" s="77"/>
      <c r="I67" s="77"/>
      <c r="J67" s="124" t="s">
        <v>54</v>
      </c>
      <c r="K67" s="130">
        <v>27613</v>
      </c>
      <c r="L67" s="130">
        <v>1892098</v>
      </c>
      <c r="M67" s="131">
        <f t="shared" si="55"/>
        <v>68.52200050700758</v>
      </c>
      <c r="N67" s="130">
        <f t="shared" si="56"/>
        <v>331515</v>
      </c>
      <c r="O67" s="134">
        <f t="shared" si="57"/>
        <v>15853422</v>
      </c>
      <c r="P67" s="77"/>
      <c r="Q67" s="77"/>
      <c r="R67" s="124" t="s">
        <v>54</v>
      </c>
      <c r="S67" s="130">
        <v>37730</v>
      </c>
      <c r="T67" s="130">
        <v>2016654</v>
      </c>
      <c r="U67" s="131">
        <f t="shared" si="58"/>
        <v>53.44961569043202</v>
      </c>
      <c r="V67" s="130">
        <f t="shared" si="59"/>
        <v>369245</v>
      </c>
      <c r="W67" s="134">
        <f t="shared" si="60"/>
        <v>17870076</v>
      </c>
      <c r="X67" s="77"/>
      <c r="Y67" s="77"/>
      <c r="Z67" s="124" t="s">
        <v>54</v>
      </c>
      <c r="AA67" s="130">
        <v>27530</v>
      </c>
      <c r="AB67" s="130">
        <v>2048432</v>
      </c>
      <c r="AC67" s="131">
        <f t="shared" si="61"/>
        <v>74.40726480203415</v>
      </c>
      <c r="AD67" s="130">
        <f t="shared" si="62"/>
        <v>396775</v>
      </c>
      <c r="AE67" s="134">
        <f t="shared" si="63"/>
        <v>19918508</v>
      </c>
      <c r="AF67" s="77"/>
      <c r="AH67" s="124" t="s">
        <v>54</v>
      </c>
      <c r="AI67" s="130">
        <v>31070</v>
      </c>
      <c r="AJ67" s="130">
        <v>2226200</v>
      </c>
      <c r="AK67" s="131">
        <f t="shared" si="64"/>
        <v>71.65111039588027</v>
      </c>
      <c r="AL67" s="130">
        <f t="shared" si="65"/>
        <v>427845</v>
      </c>
      <c r="AM67" s="134">
        <f t="shared" si="66"/>
        <v>22144708</v>
      </c>
      <c r="AP67" s="124" t="s">
        <v>54</v>
      </c>
      <c r="AQ67" s="130"/>
      <c r="AR67" s="130"/>
      <c r="AS67" s="131">
        <f t="shared" si="67"/>
        <v>0</v>
      </c>
      <c r="AT67" s="130">
        <f t="shared" si="68"/>
        <v>427845</v>
      </c>
      <c r="AU67" s="134">
        <f t="shared" si="69"/>
        <v>22144708</v>
      </c>
    </row>
    <row r="68" spans="2:47" ht="24" customHeight="1" thickBot="1">
      <c r="B68" s="125" t="s">
        <v>60</v>
      </c>
      <c r="C68" s="126">
        <f>SUM(C57:C67)</f>
        <v>481921</v>
      </c>
      <c r="D68" s="126">
        <f>SUM(D57:D67)</f>
        <v>26667375</v>
      </c>
      <c r="E68" s="127"/>
      <c r="F68" s="127"/>
      <c r="G68" s="128"/>
      <c r="H68" s="34"/>
      <c r="I68" s="34"/>
      <c r="J68" s="125" t="s">
        <v>60</v>
      </c>
      <c r="K68" s="126">
        <f>SUM(K57:K67)</f>
        <v>480169</v>
      </c>
      <c r="L68" s="126">
        <f>SUM(L57:L67)</f>
        <v>27108427</v>
      </c>
      <c r="M68" s="127"/>
      <c r="N68" s="127"/>
      <c r="O68" s="128"/>
      <c r="P68" s="34"/>
      <c r="Q68" s="34"/>
      <c r="R68" s="125" t="s">
        <v>60</v>
      </c>
      <c r="S68" s="126">
        <f>SUM(S57:S67)</f>
        <v>500954</v>
      </c>
      <c r="T68" s="126">
        <f>SUM(T57:T67)</f>
        <v>27270078</v>
      </c>
      <c r="U68" s="127"/>
      <c r="V68" s="127"/>
      <c r="W68" s="128"/>
      <c r="X68" s="34"/>
      <c r="Y68" s="34"/>
      <c r="Z68" s="125" t="s">
        <v>60</v>
      </c>
      <c r="AA68" s="126">
        <f>SUM(AA57:AA67)</f>
        <v>486019</v>
      </c>
      <c r="AB68" s="126">
        <f>SUM(AB57:AB67)</f>
        <v>28526619</v>
      </c>
      <c r="AC68" s="127"/>
      <c r="AD68" s="127"/>
      <c r="AE68" s="128"/>
      <c r="AF68" s="34"/>
      <c r="AH68" s="125" t="s">
        <v>60</v>
      </c>
      <c r="AI68" s="126">
        <f>SUM(AI57:AI67)</f>
        <v>443912</v>
      </c>
      <c r="AJ68" s="126">
        <f>SUM(AJ57:AJ67)</f>
        <v>26218891</v>
      </c>
      <c r="AK68" s="127"/>
      <c r="AL68" s="127"/>
      <c r="AM68" s="128"/>
      <c r="AP68" s="125" t="s">
        <v>60</v>
      </c>
      <c r="AQ68" s="126">
        <f>SUM(AQ57:AQ67)</f>
        <v>0</v>
      </c>
      <c r="AR68" s="126">
        <f>SUM(AR57:AR67)</f>
        <v>0</v>
      </c>
      <c r="AS68" s="127"/>
      <c r="AT68" s="127"/>
      <c r="AU68" s="128"/>
    </row>
    <row r="69" spans="2:47" ht="24" customHeight="1" thickBot="1">
      <c r="B69" s="123" t="s">
        <v>61</v>
      </c>
      <c r="C69" s="109">
        <f>C68+AQ32</f>
        <v>3518174</v>
      </c>
      <c r="D69" s="109">
        <f>D68+AR32</f>
        <v>174848198</v>
      </c>
      <c r="E69" s="110"/>
      <c r="F69" s="110"/>
      <c r="G69" s="111"/>
      <c r="H69" s="34"/>
      <c r="I69" s="34"/>
      <c r="J69" s="123" t="s">
        <v>61</v>
      </c>
      <c r="K69" s="135">
        <f>K68+C69</f>
        <v>3998343</v>
      </c>
      <c r="L69" s="135">
        <f>L68+D69</f>
        <v>201956625</v>
      </c>
      <c r="M69" s="110"/>
      <c r="N69" s="110"/>
      <c r="O69" s="111"/>
      <c r="P69" s="34"/>
      <c r="Q69" s="34"/>
      <c r="R69" s="123" t="s">
        <v>61</v>
      </c>
      <c r="S69" s="135">
        <f>S68+K69</f>
        <v>4499297</v>
      </c>
      <c r="T69" s="135">
        <f>T68+L69</f>
        <v>229226703</v>
      </c>
      <c r="U69" s="110"/>
      <c r="V69" s="110"/>
      <c r="W69" s="111"/>
      <c r="X69" s="34"/>
      <c r="Y69" s="34"/>
      <c r="Z69" s="123" t="s">
        <v>61</v>
      </c>
      <c r="AA69" s="180">
        <f>AA68+S69</f>
        <v>4985316</v>
      </c>
      <c r="AB69" s="180">
        <f>AB68+T69</f>
        <v>257753322</v>
      </c>
      <c r="AC69" s="110"/>
      <c r="AD69" s="110"/>
      <c r="AE69" s="111"/>
      <c r="AF69" s="34"/>
      <c r="AH69" s="123" t="s">
        <v>61</v>
      </c>
      <c r="AI69" s="180">
        <f>AI68+AA69</f>
        <v>5429228</v>
      </c>
      <c r="AJ69" s="180">
        <f>AJ68+AB69</f>
        <v>283972213</v>
      </c>
      <c r="AK69" s="110"/>
      <c r="AL69" s="110"/>
      <c r="AM69" s="111"/>
      <c r="AP69" s="123" t="s">
        <v>61</v>
      </c>
      <c r="AQ69" s="180">
        <f>AQ68+AI69</f>
        <v>5429228</v>
      </c>
      <c r="AR69" s="180">
        <f>AR68+AJ69</f>
        <v>283972213</v>
      </c>
      <c r="AS69" s="110"/>
      <c r="AT69" s="110"/>
      <c r="AU69" s="111"/>
    </row>
    <row r="70" spans="11:12" ht="20.25" customHeight="1">
      <c r="K70" s="80"/>
      <c r="L70" s="80"/>
    </row>
    <row r="71" spans="11:12" ht="13.5">
      <c r="K71" s="80"/>
      <c r="L71" s="80"/>
    </row>
    <row r="72" ht="13.5">
      <c r="C72" s="81"/>
    </row>
    <row r="73" ht="13.5">
      <c r="C73" s="82"/>
    </row>
    <row r="74" ht="15.75" customHeight="1">
      <c r="C74" s="82"/>
    </row>
    <row r="75" ht="15.75" customHeight="1">
      <c r="B75" s="83"/>
    </row>
    <row r="76" ht="19.5" customHeight="1">
      <c r="B76" s="83"/>
    </row>
    <row r="77" ht="19.5" customHeight="1">
      <c r="B77" s="83"/>
    </row>
    <row r="78" ht="19.5" customHeight="1">
      <c r="B78" s="83"/>
    </row>
    <row r="79" ht="19.5" customHeight="1">
      <c r="B79" s="83"/>
    </row>
    <row r="80" ht="19.5" customHeight="1">
      <c r="B80" s="83"/>
    </row>
    <row r="81" ht="19.5" customHeight="1">
      <c r="B81" s="83"/>
    </row>
    <row r="82" ht="19.5" customHeight="1">
      <c r="B82" s="83"/>
    </row>
    <row r="83" spans="2:3" ht="19.5" customHeight="1">
      <c r="B83" s="83"/>
      <c r="C83" s="81"/>
    </row>
    <row r="84" ht="19.5" customHeight="1">
      <c r="B84" s="83"/>
    </row>
    <row r="85" ht="19.5" customHeight="1">
      <c r="B85" s="83"/>
    </row>
    <row r="86" ht="19.5" customHeight="1">
      <c r="B86" s="83"/>
    </row>
    <row r="87" ht="19.5" customHeight="1">
      <c r="B87" s="83"/>
    </row>
    <row r="88" ht="19.5" customHeight="1">
      <c r="B88" s="83"/>
    </row>
    <row r="89" ht="19.5" customHeight="1">
      <c r="B89" s="83"/>
    </row>
    <row r="90" ht="19.5" customHeight="1">
      <c r="B90" s="83"/>
    </row>
    <row r="91" ht="19.5" customHeight="1">
      <c r="B91" s="83"/>
    </row>
    <row r="92" ht="19.5" customHeight="1">
      <c r="B92" s="83"/>
    </row>
    <row r="93" ht="19.5" customHeight="1">
      <c r="B93" s="83"/>
    </row>
    <row r="94" ht="19.5" customHeight="1">
      <c r="B94" s="83"/>
    </row>
    <row r="95" ht="19.5" customHeight="1">
      <c r="B95" s="83"/>
    </row>
    <row r="96" ht="19.5" customHeight="1">
      <c r="B96" s="83"/>
    </row>
    <row r="97" ht="19.5" customHeight="1">
      <c r="B97" s="83"/>
    </row>
    <row r="98" ht="19.5" customHeight="1">
      <c r="B98" s="83"/>
    </row>
    <row r="99" ht="19.5" customHeight="1">
      <c r="B99" s="83"/>
    </row>
    <row r="100" ht="19.5" customHeight="1">
      <c r="B100" s="83"/>
    </row>
    <row r="101" ht="28.5" customHeight="1"/>
    <row r="102" ht="19.5" customHeight="1">
      <c r="E102" s="83"/>
    </row>
  </sheetData>
  <sheetProtection/>
  <mergeCells count="84">
    <mergeCell ref="J1:O1"/>
    <mergeCell ref="C18:C19"/>
    <mergeCell ref="D18:D19"/>
    <mergeCell ref="E18:E19"/>
    <mergeCell ref="C2:C3"/>
    <mergeCell ref="D2:D3"/>
    <mergeCell ref="E2:E3"/>
    <mergeCell ref="B1:G1"/>
    <mergeCell ref="T2:T3"/>
    <mergeCell ref="U2:U3"/>
    <mergeCell ref="K18:K19"/>
    <mergeCell ref="L18:L19"/>
    <mergeCell ref="M18:M19"/>
    <mergeCell ref="S18:S19"/>
    <mergeCell ref="T18:T19"/>
    <mergeCell ref="K2:K3"/>
    <mergeCell ref="L2:L3"/>
    <mergeCell ref="M2:M3"/>
    <mergeCell ref="U18:U19"/>
    <mergeCell ref="Z1:AE1"/>
    <mergeCell ref="AA2:AA3"/>
    <mergeCell ref="AB2:AB3"/>
    <mergeCell ref="AC2:AC3"/>
    <mergeCell ref="AA18:AA19"/>
    <mergeCell ref="AB18:AB19"/>
    <mergeCell ref="AC18:AC19"/>
    <mergeCell ref="R1:W1"/>
    <mergeCell ref="S2:S3"/>
    <mergeCell ref="AH1:AM1"/>
    <mergeCell ref="AI2:AI3"/>
    <mergeCell ref="AJ2:AJ3"/>
    <mergeCell ref="AK2:AK3"/>
    <mergeCell ref="AI18:AI19"/>
    <mergeCell ref="AJ18:AJ19"/>
    <mergeCell ref="AK18:AK19"/>
    <mergeCell ref="AP1:AU1"/>
    <mergeCell ref="AQ2:AQ3"/>
    <mergeCell ref="AR2:AR3"/>
    <mergeCell ref="AS2:AS3"/>
    <mergeCell ref="AQ18:AQ19"/>
    <mergeCell ref="AR18:AR19"/>
    <mergeCell ref="AS18:AS19"/>
    <mergeCell ref="B38:G38"/>
    <mergeCell ref="J38:O38"/>
    <mergeCell ref="R38:W38"/>
    <mergeCell ref="Z38:AE38"/>
    <mergeCell ref="AH38:AM38"/>
    <mergeCell ref="AP38:AU38"/>
    <mergeCell ref="C39:C40"/>
    <mergeCell ref="D39:D40"/>
    <mergeCell ref="E39:E40"/>
    <mergeCell ref="K39:K40"/>
    <mergeCell ref="L39:L40"/>
    <mergeCell ref="M39:M40"/>
    <mergeCell ref="S39:S40"/>
    <mergeCell ref="T39:T40"/>
    <mergeCell ref="U39:U40"/>
    <mergeCell ref="AA39:AA40"/>
    <mergeCell ref="AB39:AB40"/>
    <mergeCell ref="AC39:AC40"/>
    <mergeCell ref="AI39:AI40"/>
    <mergeCell ref="AJ39:AJ40"/>
    <mergeCell ref="AK39:AK40"/>
    <mergeCell ref="AQ39:AQ40"/>
    <mergeCell ref="AR39:AR40"/>
    <mergeCell ref="AS39:AS40"/>
    <mergeCell ref="C55:C56"/>
    <mergeCell ref="D55:D56"/>
    <mergeCell ref="E55:E56"/>
    <mergeCell ref="K55:K56"/>
    <mergeCell ref="L55:L56"/>
    <mergeCell ref="M55:M56"/>
    <mergeCell ref="S55:S56"/>
    <mergeCell ref="T55:T56"/>
    <mergeCell ref="U55:U56"/>
    <mergeCell ref="AA55:AA56"/>
    <mergeCell ref="AB55:AB56"/>
    <mergeCell ref="AC55:AC56"/>
    <mergeCell ref="AR55:AR56"/>
    <mergeCell ref="AS55:AS56"/>
    <mergeCell ref="AI55:AI56"/>
    <mergeCell ref="AJ55:AJ56"/>
    <mergeCell ref="AK55:AK56"/>
    <mergeCell ref="AQ55:AQ5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3" width="10.625" style="0" customWidth="1"/>
    <col min="4" max="4" width="9.375" style="0" customWidth="1"/>
    <col min="5" max="5" width="6.00390625" style="0" bestFit="1" customWidth="1"/>
    <col min="6" max="6" width="9.375" style="0" customWidth="1"/>
    <col min="7" max="7" width="6.00390625" style="0" bestFit="1" customWidth="1"/>
    <col min="8" max="8" width="9.375" style="0" customWidth="1"/>
    <col min="9" max="9" width="6.00390625" style="0" bestFit="1" customWidth="1"/>
    <col min="10" max="10" width="9.375" style="0" customWidth="1"/>
    <col min="11" max="11" width="6.00390625" style="0" bestFit="1" customWidth="1"/>
    <col min="12" max="12" width="9.375" style="0" customWidth="1"/>
    <col min="13" max="13" width="6.00390625" style="0" customWidth="1"/>
    <col min="14" max="14" width="9.375" style="0" customWidth="1"/>
    <col min="15" max="15" width="5.625" style="0" customWidth="1"/>
    <col min="16" max="16" width="9.375" style="0" customWidth="1"/>
    <col min="17" max="17" width="5.75390625" style="0" bestFit="1" customWidth="1"/>
    <col min="18" max="18" width="9.375" style="0" customWidth="1"/>
    <col min="19" max="19" width="5.75390625" style="0" bestFit="1" customWidth="1"/>
    <col min="20" max="20" width="9.375" style="0" customWidth="1"/>
    <col min="21" max="21" width="6.50390625" style="0" customWidth="1"/>
    <col min="22" max="22" width="9.375" style="0" customWidth="1"/>
    <col min="23" max="23" width="5.875" style="0" customWidth="1"/>
    <col min="24" max="24" width="9.375" style="0" customWidth="1"/>
    <col min="25" max="25" width="5.375" style="0" customWidth="1"/>
    <col min="26" max="26" width="9.375" style="0" customWidth="1"/>
    <col min="27" max="27" width="5.50390625" style="0" customWidth="1"/>
    <col min="28" max="28" width="9.875" style="0" bestFit="1" customWidth="1"/>
    <col min="29" max="29" width="7.75390625" style="0" customWidth="1"/>
    <col min="30" max="30" width="10.875" style="0" bestFit="1" customWidth="1"/>
  </cols>
  <sheetData>
    <row r="1" spans="1:80" ht="34.5" customHeight="1">
      <c r="A1" s="66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8"/>
      <c r="AE1" s="28"/>
      <c r="AF1" s="28"/>
      <c r="AG1" s="28"/>
      <c r="AH1" s="28"/>
      <c r="AI1" s="28"/>
      <c r="AJ1" s="23"/>
      <c r="AK1" s="28"/>
      <c r="AL1" s="28"/>
      <c r="AM1" s="28"/>
      <c r="AN1" s="28"/>
      <c r="AO1" s="28"/>
      <c r="AP1" s="28"/>
      <c r="AQ1" s="23"/>
      <c r="AR1" s="28"/>
      <c r="AS1" s="28"/>
      <c r="AT1" s="28"/>
      <c r="AU1" s="28"/>
      <c r="AV1" s="28"/>
      <c r="AW1" s="28"/>
      <c r="AX1" s="23"/>
      <c r="AY1" s="28"/>
      <c r="AZ1" s="28"/>
      <c r="BA1" s="28"/>
      <c r="BB1" s="28"/>
      <c r="BC1" s="28"/>
      <c r="BD1" s="28"/>
      <c r="BE1" s="23"/>
      <c r="BF1" s="28"/>
      <c r="BG1" s="28"/>
      <c r="BH1" s="28"/>
      <c r="BI1" s="28"/>
      <c r="BJ1" s="28"/>
      <c r="BK1" s="28"/>
      <c r="BL1" s="23"/>
      <c r="BM1" s="28"/>
      <c r="BN1" s="28"/>
      <c r="BO1" s="28"/>
      <c r="BP1" s="28"/>
      <c r="BQ1" s="28"/>
      <c r="BR1" s="28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s="62" customFormat="1" ht="24.75" customHeight="1" thickBot="1">
      <c r="A2" s="85" t="s">
        <v>84</v>
      </c>
      <c r="B2" s="95"/>
      <c r="C2" s="95"/>
      <c r="D2" s="199"/>
      <c r="E2" s="199"/>
      <c r="F2" s="199"/>
      <c r="G2" s="199"/>
      <c r="H2" s="199"/>
      <c r="I2" s="199"/>
      <c r="J2" s="199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6" t="s">
        <v>85</v>
      </c>
      <c r="W2" s="2" t="s">
        <v>86</v>
      </c>
      <c r="X2" s="95"/>
      <c r="Y2" s="95"/>
      <c r="Z2" s="95"/>
      <c r="AA2" s="95"/>
      <c r="AB2" s="95"/>
      <c r="AC2" s="95"/>
      <c r="AD2" s="24"/>
      <c r="AE2" s="63"/>
      <c r="AF2" s="63"/>
      <c r="AG2" s="63"/>
      <c r="AH2" s="24"/>
      <c r="AI2" s="24"/>
      <c r="AJ2" s="32"/>
      <c r="AK2" s="24"/>
      <c r="AL2" s="63"/>
      <c r="AM2" s="63"/>
      <c r="AN2" s="63"/>
      <c r="AO2" s="24"/>
      <c r="AP2" s="24"/>
      <c r="AQ2" s="32"/>
      <c r="AR2" s="24"/>
      <c r="AS2" s="63"/>
      <c r="AT2" s="63"/>
      <c r="AU2" s="63"/>
      <c r="AV2" s="24"/>
      <c r="AW2" s="24"/>
      <c r="AX2" s="32"/>
      <c r="AY2" s="24"/>
      <c r="AZ2" s="63"/>
      <c r="BA2" s="63"/>
      <c r="BB2" s="63"/>
      <c r="BC2" s="24"/>
      <c r="BD2" s="24"/>
      <c r="BE2" s="32"/>
      <c r="BF2" s="24"/>
      <c r="BG2" s="63"/>
      <c r="BH2" s="63"/>
      <c r="BI2" s="63"/>
      <c r="BJ2" s="24"/>
      <c r="BK2" s="24"/>
      <c r="BL2" s="32"/>
      <c r="BM2" s="24"/>
      <c r="BN2" s="63"/>
      <c r="BO2" s="63"/>
      <c r="BP2" s="63"/>
      <c r="BQ2" s="24"/>
      <c r="BR2" s="24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15" customHeight="1">
      <c r="A3" s="251"/>
      <c r="B3" s="55" t="s">
        <v>104</v>
      </c>
      <c r="C3" s="55" t="s">
        <v>105</v>
      </c>
      <c r="D3" s="250">
        <v>42736</v>
      </c>
      <c r="E3" s="250"/>
      <c r="F3" s="249" t="s">
        <v>0</v>
      </c>
      <c r="G3" s="249"/>
      <c r="H3" s="249" t="s">
        <v>65</v>
      </c>
      <c r="I3" s="249"/>
      <c r="J3" s="249" t="s">
        <v>1</v>
      </c>
      <c r="K3" s="249"/>
      <c r="L3" s="249" t="s">
        <v>2</v>
      </c>
      <c r="M3" s="249"/>
      <c r="N3" s="249" t="s">
        <v>3</v>
      </c>
      <c r="O3" s="249"/>
      <c r="P3" s="249" t="s">
        <v>4</v>
      </c>
      <c r="Q3" s="249"/>
      <c r="R3" s="249" t="s">
        <v>5</v>
      </c>
      <c r="S3" s="249"/>
      <c r="T3" s="249" t="s">
        <v>6</v>
      </c>
      <c r="U3" s="249"/>
      <c r="V3" s="249" t="s">
        <v>7</v>
      </c>
      <c r="W3" s="249"/>
      <c r="X3" s="249" t="s">
        <v>8</v>
      </c>
      <c r="Y3" s="249"/>
      <c r="Z3" s="249" t="s">
        <v>9</v>
      </c>
      <c r="AA3" s="225"/>
      <c r="AB3" s="53" t="s">
        <v>10</v>
      </c>
      <c r="AC3" s="5"/>
      <c r="AD3" s="21"/>
      <c r="AE3" s="22"/>
      <c r="AF3" s="22"/>
      <c r="AG3" s="22"/>
      <c r="AH3" s="5"/>
      <c r="AI3" s="5"/>
      <c r="AJ3" s="23"/>
      <c r="AK3" s="21"/>
      <c r="AL3" s="22"/>
      <c r="AM3" s="22"/>
      <c r="AN3" s="22"/>
      <c r="AO3" s="5"/>
      <c r="AP3" s="5"/>
      <c r="AQ3" s="23"/>
      <c r="AR3" s="21"/>
      <c r="AS3" s="22"/>
      <c r="AT3" s="22"/>
      <c r="AU3" s="22"/>
      <c r="AV3" s="5"/>
      <c r="AW3" s="5"/>
      <c r="AX3" s="23"/>
      <c r="AY3" s="21"/>
      <c r="AZ3" s="22"/>
      <c r="BA3" s="22"/>
      <c r="BB3" s="22"/>
      <c r="BC3" s="5"/>
      <c r="BD3" s="5"/>
      <c r="BE3" s="23"/>
      <c r="BF3" s="21"/>
      <c r="BG3" s="22"/>
      <c r="BH3" s="22"/>
      <c r="BI3" s="22"/>
      <c r="BJ3" s="5"/>
      <c r="BK3" s="5"/>
      <c r="BL3" s="23"/>
      <c r="BM3" s="21"/>
      <c r="BN3" s="22"/>
      <c r="BO3" s="22"/>
      <c r="BP3" s="22"/>
      <c r="BQ3" s="5"/>
      <c r="BR3" s="5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1:77" ht="15" customHeight="1" thickBot="1">
      <c r="A4" s="252"/>
      <c r="B4" s="54"/>
      <c r="C4" s="54"/>
      <c r="D4" s="54"/>
      <c r="E4" s="67" t="s">
        <v>39</v>
      </c>
      <c r="F4" s="54"/>
      <c r="G4" s="67" t="s">
        <v>39</v>
      </c>
      <c r="H4" s="54"/>
      <c r="I4" s="67" t="s">
        <v>39</v>
      </c>
      <c r="J4" s="54"/>
      <c r="K4" s="67" t="s">
        <v>39</v>
      </c>
      <c r="L4" s="54"/>
      <c r="M4" s="67" t="s">
        <v>39</v>
      </c>
      <c r="N4" s="54"/>
      <c r="O4" s="67" t="s">
        <v>39</v>
      </c>
      <c r="P4" s="54"/>
      <c r="Q4" s="67" t="s">
        <v>39</v>
      </c>
      <c r="R4" s="54"/>
      <c r="S4" s="67" t="s">
        <v>39</v>
      </c>
      <c r="T4" s="54"/>
      <c r="U4" s="67" t="s">
        <v>39</v>
      </c>
      <c r="V4" s="54"/>
      <c r="W4" s="67" t="s">
        <v>39</v>
      </c>
      <c r="X4" s="54"/>
      <c r="Y4" s="67" t="s">
        <v>39</v>
      </c>
      <c r="Z4" s="54"/>
      <c r="AA4" s="68" t="s">
        <v>39</v>
      </c>
      <c r="AB4" s="56"/>
      <c r="AC4" s="3"/>
      <c r="AD4" s="24"/>
      <c r="AE4" s="30"/>
      <c r="AF4" s="30"/>
      <c r="AG4" s="31"/>
      <c r="AH4" s="30"/>
      <c r="AI4" s="30"/>
      <c r="AJ4" s="23"/>
      <c r="AK4" s="32"/>
      <c r="AL4" s="23"/>
      <c r="AM4" s="23"/>
      <c r="AN4" s="23"/>
      <c r="AO4" s="23"/>
      <c r="AP4" s="23"/>
      <c r="AQ4" s="23"/>
      <c r="AR4" s="32"/>
      <c r="AS4" s="23"/>
      <c r="AT4" s="23"/>
      <c r="AU4" s="23"/>
      <c r="AV4" s="23"/>
      <c r="AW4" s="23"/>
      <c r="AX4" s="23"/>
      <c r="AY4" s="32"/>
      <c r="AZ4" s="23"/>
      <c r="BA4" s="23"/>
      <c r="BB4" s="23"/>
      <c r="BC4" s="23"/>
      <c r="BD4" s="23"/>
      <c r="BE4" s="23"/>
      <c r="BF4" s="32"/>
      <c r="BG4" s="23"/>
      <c r="BH4" s="23"/>
      <c r="BI4" s="23"/>
      <c r="BJ4" s="23"/>
      <c r="BK4" s="23"/>
      <c r="BL4" s="23"/>
      <c r="BM4" s="32"/>
      <c r="BN4" s="23"/>
      <c r="BO4" s="23"/>
      <c r="BP4" s="23"/>
      <c r="BQ4" s="23"/>
      <c r="BR4" s="23"/>
      <c r="BS4" s="29"/>
      <c r="BT4" s="29"/>
      <c r="BU4" s="29"/>
      <c r="BV4" s="29"/>
      <c r="BW4" s="29"/>
      <c r="BX4" s="29"/>
      <c r="BY4" s="29"/>
    </row>
    <row r="5" spans="1:77" ht="13.5" customHeight="1">
      <c r="A5" s="234" t="s">
        <v>76</v>
      </c>
      <c r="B5" s="44">
        <v>260948</v>
      </c>
      <c r="C5" s="44">
        <v>275670</v>
      </c>
      <c r="D5" s="156">
        <f>'輸入月別'!C4</f>
        <v>18252</v>
      </c>
      <c r="E5" s="50">
        <f>IF(ISERROR(D6/D5),0,D6/D5)</f>
        <v>6.4120644312952</v>
      </c>
      <c r="F5" s="40">
        <f>'輸入月別'!K4</f>
        <v>2936</v>
      </c>
      <c r="G5" s="50">
        <f>IF(ISERROR(F6/F5),0,F6/F5)</f>
        <v>14.486716621253406</v>
      </c>
      <c r="H5" s="39">
        <f>'輸入月別'!S4</f>
        <v>13021</v>
      </c>
      <c r="I5" s="50">
        <f>IF(ISERROR(H6/H5),0,H6/H5)</f>
        <v>5.880500729590661</v>
      </c>
      <c r="J5" s="39">
        <f>'輸入月別'!AA4</f>
        <v>19157</v>
      </c>
      <c r="K5" s="50">
        <f>IF(ISERROR(J6/J5),0,J6/J5)</f>
        <v>3.7980372709714465</v>
      </c>
      <c r="L5" s="39">
        <f>'輸入月別'!AI4</f>
        <v>6965</v>
      </c>
      <c r="M5" s="50">
        <f>IF(ISERROR(L6/L5),0,L6/L5)</f>
        <v>13.05326633165829</v>
      </c>
      <c r="N5" s="39">
        <f>'輸入月別'!AQ4</f>
        <v>4493</v>
      </c>
      <c r="O5" s="50">
        <f>IF(ISERROR(N6/N5),0,N6/N5)</f>
        <v>7.508791453371912</v>
      </c>
      <c r="P5" s="39">
        <f>'輸入月別'!C41</f>
        <v>24180</v>
      </c>
      <c r="Q5" s="50">
        <f>IF(ISERROR(P6/P5),0,P6/P5)</f>
        <v>3.589867659222498</v>
      </c>
      <c r="R5" s="39">
        <f>'輸入月別'!K41</f>
        <v>4730</v>
      </c>
      <c r="S5" s="50">
        <f>IF(ISERROR(R6/R5),0,R6/R5)</f>
        <v>9.846511627906978</v>
      </c>
      <c r="T5" s="39">
        <f>'輸入月別'!S41</f>
        <v>13104</v>
      </c>
      <c r="U5" s="50">
        <f>IF(ISERROR(T6/T5),0,T6/T5)</f>
        <v>2.455891330891331</v>
      </c>
      <c r="V5" s="39">
        <f>'輸入月別'!AA41</f>
        <v>3345</v>
      </c>
      <c r="W5" s="50">
        <f>IF(ISERROR(V6/V5),0,V6/V5)</f>
        <v>10.366816143497758</v>
      </c>
      <c r="X5" s="39">
        <f>'輸入月別'!AI41</f>
        <v>15681</v>
      </c>
      <c r="Y5" s="50">
        <f>IF(ISERROR(X6/X5),0,X6/X5)</f>
        <v>2.9058733499139087</v>
      </c>
      <c r="Z5" s="39">
        <f>'輸入月別'!AQ41</f>
        <v>0</v>
      </c>
      <c r="AA5" s="50">
        <f>IF(ISERROR(Z6/Z5),0,Z6/Z5)</f>
        <v>0</v>
      </c>
      <c r="AB5" s="69">
        <f aca="true" t="shared" si="0" ref="AB5:AB26">D5+F5+H5+J5+L5+N5+P5+R5+T5+V5+X5+Z5</f>
        <v>125864</v>
      </c>
      <c r="AC5" s="3"/>
      <c r="AD5" s="24"/>
      <c r="AE5" s="30"/>
      <c r="AF5" s="30"/>
      <c r="AG5" s="31"/>
      <c r="AH5" s="30"/>
      <c r="AI5" s="30"/>
      <c r="AJ5" s="23"/>
      <c r="AK5" s="32"/>
      <c r="AL5" s="23"/>
      <c r="AM5" s="23"/>
      <c r="AN5" s="23"/>
      <c r="AO5" s="23"/>
      <c r="AP5" s="23"/>
      <c r="AQ5" s="23"/>
      <c r="AR5" s="32"/>
      <c r="AS5" s="23"/>
      <c r="AT5" s="23"/>
      <c r="AU5" s="23"/>
      <c r="AV5" s="23"/>
      <c r="AW5" s="23"/>
      <c r="AX5" s="23"/>
      <c r="AY5" s="32"/>
      <c r="AZ5" s="23"/>
      <c r="BA5" s="23"/>
      <c r="BB5" s="23"/>
      <c r="BC5" s="23"/>
      <c r="BD5" s="23"/>
      <c r="BE5" s="23"/>
      <c r="BF5" s="32"/>
      <c r="BG5" s="23"/>
      <c r="BH5" s="23"/>
      <c r="BI5" s="23"/>
      <c r="BJ5" s="23"/>
      <c r="BK5" s="23"/>
      <c r="BL5" s="23"/>
      <c r="BM5" s="32"/>
      <c r="BN5" s="23"/>
      <c r="BO5" s="23"/>
      <c r="BP5" s="23"/>
      <c r="BQ5" s="23"/>
      <c r="BR5" s="23"/>
      <c r="BS5" s="29"/>
      <c r="BT5" s="29"/>
      <c r="BU5" s="29"/>
      <c r="BV5" s="29"/>
      <c r="BW5" s="29"/>
      <c r="BX5" s="29"/>
      <c r="BY5" s="29"/>
    </row>
    <row r="6" spans="1:77" ht="13.5" customHeight="1">
      <c r="A6" s="233"/>
      <c r="B6" s="12">
        <v>3595844</v>
      </c>
      <c r="C6" s="12">
        <v>2525041</v>
      </c>
      <c r="D6" s="157">
        <f>'輸入月別'!D4</f>
        <v>117033</v>
      </c>
      <c r="E6" s="52"/>
      <c r="F6" s="6">
        <f>'輸入月別'!L4</f>
        <v>42533</v>
      </c>
      <c r="G6" s="52"/>
      <c r="H6" s="10">
        <f>'輸入月別'!T4</f>
        <v>76570</v>
      </c>
      <c r="I6" s="52"/>
      <c r="J6" s="10">
        <f>'輸入月別'!AB4</f>
        <v>72759</v>
      </c>
      <c r="K6" s="52"/>
      <c r="L6" s="10">
        <f>'輸入月別'!AJ4</f>
        <v>90916</v>
      </c>
      <c r="M6" s="52"/>
      <c r="N6" s="10">
        <f>'輸入月別'!AR4</f>
        <v>33737</v>
      </c>
      <c r="O6" s="52"/>
      <c r="P6" s="10">
        <f>'輸入月別'!D41</f>
        <v>86803</v>
      </c>
      <c r="Q6" s="52"/>
      <c r="R6" s="10">
        <f>'輸入月別'!L41</f>
        <v>46574</v>
      </c>
      <c r="S6" s="52"/>
      <c r="T6" s="10">
        <f>'輸入月別'!T41</f>
        <v>32182</v>
      </c>
      <c r="U6" s="52"/>
      <c r="V6" s="10">
        <f>'輸入月別'!AB41</f>
        <v>34677</v>
      </c>
      <c r="W6" s="52"/>
      <c r="X6" s="10">
        <f>'輸入月別'!AJ41</f>
        <v>45567</v>
      </c>
      <c r="Y6" s="52"/>
      <c r="Z6" s="173">
        <f>'輸入月別'!AR41</f>
        <v>0</v>
      </c>
      <c r="AA6" s="52"/>
      <c r="AB6" s="13">
        <f t="shared" si="0"/>
        <v>679351</v>
      </c>
      <c r="AC6" s="3"/>
      <c r="AD6" s="24"/>
      <c r="AE6" s="30"/>
      <c r="AF6" s="30"/>
      <c r="AG6" s="31"/>
      <c r="AH6" s="30"/>
      <c r="AI6" s="30"/>
      <c r="AJ6" s="23"/>
      <c r="AK6" s="32"/>
      <c r="AL6" s="23"/>
      <c r="AM6" s="23"/>
      <c r="AN6" s="23"/>
      <c r="AO6" s="23"/>
      <c r="AP6" s="23"/>
      <c r="AQ6" s="23"/>
      <c r="AR6" s="32"/>
      <c r="AS6" s="23"/>
      <c r="AT6" s="23"/>
      <c r="AU6" s="23"/>
      <c r="AV6" s="23"/>
      <c r="AW6" s="23"/>
      <c r="AX6" s="23"/>
      <c r="AY6" s="32"/>
      <c r="AZ6" s="23"/>
      <c r="BA6" s="23"/>
      <c r="BB6" s="23"/>
      <c r="BC6" s="23"/>
      <c r="BD6" s="23"/>
      <c r="BE6" s="23"/>
      <c r="BF6" s="32"/>
      <c r="BG6" s="23"/>
      <c r="BH6" s="23"/>
      <c r="BI6" s="23"/>
      <c r="BJ6" s="23"/>
      <c r="BK6" s="23"/>
      <c r="BL6" s="23"/>
      <c r="BM6" s="32"/>
      <c r="BN6" s="23"/>
      <c r="BO6" s="23"/>
      <c r="BP6" s="23"/>
      <c r="BQ6" s="23"/>
      <c r="BR6" s="23"/>
      <c r="BS6" s="29"/>
      <c r="BT6" s="29"/>
      <c r="BU6" s="29"/>
      <c r="BV6" s="29"/>
      <c r="BW6" s="29"/>
      <c r="BX6" s="29"/>
      <c r="BY6" s="29"/>
    </row>
    <row r="7" spans="1:77" ht="13.5" customHeight="1">
      <c r="A7" s="232" t="s">
        <v>66</v>
      </c>
      <c r="B7" s="37">
        <v>816892</v>
      </c>
      <c r="C7" s="37">
        <v>393226</v>
      </c>
      <c r="D7" s="158">
        <f>'輸入月別'!C5</f>
        <v>20206</v>
      </c>
      <c r="E7" s="50">
        <f>IF(ISERROR(D8/D7),0,D8/D7)</f>
        <v>10.132831832129071</v>
      </c>
      <c r="F7" s="38">
        <f>'輸入月別'!K5</f>
        <v>19770</v>
      </c>
      <c r="G7" s="50">
        <f>IF(ISERROR(F8/F7),0,F8/F7)</f>
        <v>7.4523014668689935</v>
      </c>
      <c r="H7" s="38">
        <f>'輸入月別'!S5</f>
        <v>21096</v>
      </c>
      <c r="I7" s="50">
        <f>IF(ISERROR(H8/H7),0,H8/H7)</f>
        <v>8.532755024649223</v>
      </c>
      <c r="J7" s="38">
        <f>'輸入月別'!AA5</f>
        <v>24269</v>
      </c>
      <c r="K7" s="50">
        <f>IF(ISERROR(J8/J7),0,J8/J7)</f>
        <v>8.84766574642548</v>
      </c>
      <c r="L7" s="39">
        <f>'輸入月別'!AI5</f>
        <v>22057</v>
      </c>
      <c r="M7" s="50">
        <f>IF(ISERROR(L8/L7),0,L8/L7)</f>
        <v>9.431790361336537</v>
      </c>
      <c r="N7" s="39">
        <f>'輸入月別'!AQ5</f>
        <v>38998</v>
      </c>
      <c r="O7" s="50">
        <f>IF(ISERROR(N8/N7),0,N8/N7)</f>
        <v>5.921739576388533</v>
      </c>
      <c r="P7" s="39">
        <f>'輸入月別'!C42</f>
        <v>31319</v>
      </c>
      <c r="Q7" s="50">
        <f>IF(ISERROR(P8/P7),0,P8/P7)</f>
        <v>8.702129697627639</v>
      </c>
      <c r="R7" s="39">
        <f>'輸入月別'!K42</f>
        <v>23704</v>
      </c>
      <c r="S7" s="50">
        <f>IF(ISERROR(R8/R7),0,R8/R7)</f>
        <v>10.153138710766115</v>
      </c>
      <c r="T7" s="39">
        <f>'輸入月別'!S42</f>
        <v>23338</v>
      </c>
      <c r="U7" s="50">
        <f>IF(ISERROR(T8/T7),0,T8/T7)</f>
        <v>11.539334990144829</v>
      </c>
      <c r="V7" s="39">
        <f>'輸入月別'!AA42</f>
        <v>31235</v>
      </c>
      <c r="W7" s="50">
        <f>IF(ISERROR(V8/V7),0,V8/V7)</f>
        <v>10.342820553865856</v>
      </c>
      <c r="X7" s="39">
        <f>'輸入月別'!AI42</f>
        <v>37826</v>
      </c>
      <c r="Y7" s="50">
        <f>IF(ISERROR(X8/X7),0,X8/X7)</f>
        <v>10.829535240310896</v>
      </c>
      <c r="Z7" s="177">
        <f>'輸入月別'!AQ42</f>
        <v>0</v>
      </c>
      <c r="AA7" s="50">
        <f>IF(ISERROR(Z8/Z7),0,Z8/Z7)</f>
        <v>0</v>
      </c>
      <c r="AB7" s="45">
        <f t="shared" si="0"/>
        <v>293818</v>
      </c>
      <c r="AC7" s="3"/>
      <c r="AD7" s="24"/>
      <c r="AE7" s="30"/>
      <c r="AF7" s="30"/>
      <c r="AG7" s="31"/>
      <c r="AH7" s="30"/>
      <c r="AI7" s="30"/>
      <c r="AJ7" s="23"/>
      <c r="AK7" s="32"/>
      <c r="AL7" s="23"/>
      <c r="AM7" s="23"/>
      <c r="AN7" s="23"/>
      <c r="AO7" s="23"/>
      <c r="AP7" s="23"/>
      <c r="AQ7" s="23"/>
      <c r="AR7" s="32"/>
      <c r="AS7" s="23"/>
      <c r="AT7" s="23"/>
      <c r="AU7" s="23"/>
      <c r="AV7" s="23"/>
      <c r="AW7" s="23"/>
      <c r="AX7" s="23"/>
      <c r="AY7" s="32"/>
      <c r="AZ7" s="23"/>
      <c r="BA7" s="23"/>
      <c r="BB7" s="23"/>
      <c r="BC7" s="23"/>
      <c r="BD7" s="23"/>
      <c r="BE7" s="23"/>
      <c r="BF7" s="32"/>
      <c r="BG7" s="23"/>
      <c r="BH7" s="23"/>
      <c r="BI7" s="23"/>
      <c r="BJ7" s="23"/>
      <c r="BK7" s="23"/>
      <c r="BL7" s="23"/>
      <c r="BM7" s="32"/>
      <c r="BN7" s="23"/>
      <c r="BO7" s="23"/>
      <c r="BP7" s="23"/>
      <c r="BQ7" s="23"/>
      <c r="BR7" s="23"/>
      <c r="BS7" s="29"/>
      <c r="BT7" s="29"/>
      <c r="BU7" s="29"/>
      <c r="BV7" s="29"/>
      <c r="BW7" s="29"/>
      <c r="BX7" s="29"/>
      <c r="BY7" s="29"/>
    </row>
    <row r="8" spans="1:77" ht="13.5" customHeight="1">
      <c r="A8" s="233"/>
      <c r="B8" s="6">
        <v>8229884</v>
      </c>
      <c r="C8" s="6">
        <v>3092070</v>
      </c>
      <c r="D8" s="159">
        <f>'輸入月別'!D5</f>
        <v>204744</v>
      </c>
      <c r="E8" s="52"/>
      <c r="F8" s="10">
        <f>'輸入月別'!L5</f>
        <v>147332</v>
      </c>
      <c r="G8" s="52"/>
      <c r="H8" s="10">
        <f>'輸入月別'!T5</f>
        <v>180007</v>
      </c>
      <c r="I8" s="52"/>
      <c r="J8" s="10">
        <f>'輸入月別'!AB5</f>
        <v>214724</v>
      </c>
      <c r="K8" s="52"/>
      <c r="L8" s="12">
        <f>'輸入月別'!AJ5</f>
        <v>208037</v>
      </c>
      <c r="M8" s="52"/>
      <c r="N8" s="12">
        <f>'輸入月別'!AR5</f>
        <v>230936</v>
      </c>
      <c r="O8" s="52"/>
      <c r="P8" s="12">
        <f>'輸入月別'!D42</f>
        <v>272542</v>
      </c>
      <c r="Q8" s="52"/>
      <c r="R8" s="12">
        <f>'輸入月別'!L42</f>
        <v>240670</v>
      </c>
      <c r="S8" s="52"/>
      <c r="T8" s="12">
        <f>'輸入月別'!T42</f>
        <v>269305</v>
      </c>
      <c r="U8" s="52"/>
      <c r="V8" s="12">
        <f>'輸入月別'!AB42</f>
        <v>323058</v>
      </c>
      <c r="W8" s="52"/>
      <c r="X8" s="12">
        <f>'輸入月別'!AJ42</f>
        <v>409638</v>
      </c>
      <c r="Y8" s="52"/>
      <c r="Z8" s="174">
        <f>'輸入月別'!AR42</f>
        <v>0</v>
      </c>
      <c r="AA8" s="52"/>
      <c r="AB8" s="17">
        <f t="shared" si="0"/>
        <v>2700993</v>
      </c>
      <c r="AC8" s="3"/>
      <c r="AD8" s="24"/>
      <c r="AE8" s="30"/>
      <c r="AF8" s="30"/>
      <c r="AG8" s="31"/>
      <c r="AH8" s="30"/>
      <c r="AI8" s="30"/>
      <c r="AJ8" s="23"/>
      <c r="AK8" s="32"/>
      <c r="AL8" s="23"/>
      <c r="AM8" s="23"/>
      <c r="AN8" s="23"/>
      <c r="AO8" s="23"/>
      <c r="AP8" s="23"/>
      <c r="AQ8" s="23"/>
      <c r="AR8" s="32"/>
      <c r="AS8" s="23"/>
      <c r="AT8" s="23"/>
      <c r="AU8" s="23"/>
      <c r="AV8" s="23"/>
      <c r="AW8" s="23"/>
      <c r="AX8" s="23"/>
      <c r="AY8" s="32"/>
      <c r="AZ8" s="23"/>
      <c r="BA8" s="23"/>
      <c r="BB8" s="23"/>
      <c r="BC8" s="23"/>
      <c r="BD8" s="23"/>
      <c r="BE8" s="23"/>
      <c r="BF8" s="32"/>
      <c r="BG8" s="23"/>
      <c r="BH8" s="23"/>
      <c r="BI8" s="23"/>
      <c r="BJ8" s="23"/>
      <c r="BK8" s="23"/>
      <c r="BL8" s="23"/>
      <c r="BM8" s="32"/>
      <c r="BN8" s="23"/>
      <c r="BO8" s="23"/>
      <c r="BP8" s="23"/>
      <c r="BQ8" s="23"/>
      <c r="BR8" s="23"/>
      <c r="BS8" s="29"/>
      <c r="BT8" s="29"/>
      <c r="BU8" s="29"/>
      <c r="BV8" s="29"/>
      <c r="BW8" s="29"/>
      <c r="BX8" s="29"/>
      <c r="BY8" s="29"/>
    </row>
    <row r="9" spans="1:77" ht="13.5" customHeight="1">
      <c r="A9" s="232" t="s">
        <v>67</v>
      </c>
      <c r="B9" s="37">
        <v>660905</v>
      </c>
      <c r="C9" s="37">
        <v>546924</v>
      </c>
      <c r="D9" s="160">
        <f>'輸入月別'!C6</f>
        <v>47280</v>
      </c>
      <c r="E9" s="50">
        <f>IF(ISERROR(D10/D9),0,D10/D9)</f>
        <v>11.395579526226735</v>
      </c>
      <c r="F9" s="37">
        <f>'輸入月別'!K6</f>
        <v>38065</v>
      </c>
      <c r="G9" s="50">
        <f>IF(ISERROR(F10/F9),0,F10/F9)</f>
        <v>12.499908052016288</v>
      </c>
      <c r="H9" s="37">
        <f>'輸入月別'!S6</f>
        <v>54059</v>
      </c>
      <c r="I9" s="50">
        <f>IF(ISERROR(H10/H9),0,H10/H9)</f>
        <v>12.03975286261307</v>
      </c>
      <c r="J9" s="37">
        <f>'輸入月別'!AA6</f>
        <v>40278</v>
      </c>
      <c r="K9" s="50">
        <f>IF(ISERROR(J10/J9),0,J10/J9)</f>
        <v>13.917448731317345</v>
      </c>
      <c r="L9" s="37">
        <f>'輸入月別'!AI6</f>
        <v>45622</v>
      </c>
      <c r="M9" s="50">
        <f>IF(ISERROR(L10/L9),0,L10/L9)</f>
        <v>13.432729823330849</v>
      </c>
      <c r="N9" s="37">
        <f>'輸入月別'!AQ6</f>
        <v>36893</v>
      </c>
      <c r="O9" s="50">
        <f>IF(ISERROR(N10/N9),0,N10/N9)</f>
        <v>13.522321307565122</v>
      </c>
      <c r="P9" s="37">
        <f>'輸入月別'!C43</f>
        <v>48082</v>
      </c>
      <c r="Q9" s="50">
        <f>IF(ISERROR(P10/P9),0,P10/P9)</f>
        <v>10.959277900253733</v>
      </c>
      <c r="R9" s="37">
        <f>'輸入月別'!K43</f>
        <v>44506</v>
      </c>
      <c r="S9" s="50">
        <f>IF(ISERROR(R10/R9),0,R10/R9)</f>
        <v>9.570462409562756</v>
      </c>
      <c r="T9" s="37">
        <f>'輸入月別'!S43</f>
        <v>33038</v>
      </c>
      <c r="U9" s="50">
        <f>IF(ISERROR(T10/T9),0,T10/T9)</f>
        <v>9.623463890065985</v>
      </c>
      <c r="V9" s="37">
        <f>'輸入月別'!AA43</f>
        <v>43961</v>
      </c>
      <c r="W9" s="50">
        <f>IF(ISERROR(V10/V9),0,V10/V9)</f>
        <v>9.989536179795728</v>
      </c>
      <c r="X9" s="37">
        <f>'輸入月別'!AI43</f>
        <v>45243</v>
      </c>
      <c r="Y9" s="50">
        <f>IF(ISERROR(X10/X9),0,X10/X9)</f>
        <v>9.02468890215061</v>
      </c>
      <c r="Z9" s="37">
        <f>'輸入月別'!AQ43</f>
        <v>0</v>
      </c>
      <c r="AA9" s="50">
        <f>IF(ISERROR(Z10/Z9),0,Z10/Z9)</f>
        <v>0</v>
      </c>
      <c r="AB9" s="45">
        <f t="shared" si="0"/>
        <v>477027</v>
      </c>
      <c r="AC9" s="3"/>
      <c r="AD9" s="24"/>
      <c r="AE9" s="30"/>
      <c r="AF9" s="30"/>
      <c r="AG9" s="31"/>
      <c r="AH9" s="30"/>
      <c r="AI9" s="30"/>
      <c r="AJ9" s="23"/>
      <c r="AK9" s="32"/>
      <c r="AL9" s="23"/>
      <c r="AM9" s="23"/>
      <c r="AN9" s="23"/>
      <c r="AO9" s="23"/>
      <c r="AP9" s="23"/>
      <c r="AQ9" s="23"/>
      <c r="AR9" s="32"/>
      <c r="AS9" s="23"/>
      <c r="AT9" s="23"/>
      <c r="AU9" s="23"/>
      <c r="AV9" s="23"/>
      <c r="AW9" s="23"/>
      <c r="AX9" s="23"/>
      <c r="AY9" s="32"/>
      <c r="AZ9" s="23"/>
      <c r="BA9" s="23"/>
      <c r="BB9" s="23"/>
      <c r="BC9" s="23"/>
      <c r="BD9" s="23"/>
      <c r="BE9" s="23"/>
      <c r="BF9" s="32"/>
      <c r="BG9" s="23"/>
      <c r="BH9" s="23"/>
      <c r="BI9" s="23"/>
      <c r="BJ9" s="23"/>
      <c r="BK9" s="23"/>
      <c r="BL9" s="23"/>
      <c r="BM9" s="32"/>
      <c r="BN9" s="23"/>
      <c r="BO9" s="23"/>
      <c r="BP9" s="23"/>
      <c r="BQ9" s="23"/>
      <c r="BR9" s="23"/>
      <c r="BS9" s="29"/>
      <c r="BT9" s="29"/>
      <c r="BU9" s="29"/>
      <c r="BV9" s="29"/>
      <c r="BW9" s="29"/>
      <c r="BX9" s="29"/>
      <c r="BY9" s="29"/>
    </row>
    <row r="10" spans="1:77" ht="13.5" customHeight="1">
      <c r="A10" s="233"/>
      <c r="B10" s="6">
        <v>9470142</v>
      </c>
      <c r="C10" s="6">
        <v>7580333</v>
      </c>
      <c r="D10" s="157">
        <f>'輸入月別'!D6</f>
        <v>538783</v>
      </c>
      <c r="E10" s="52" t="s">
        <v>11</v>
      </c>
      <c r="F10" s="6">
        <f>'輸入月別'!L6</f>
        <v>475809</v>
      </c>
      <c r="G10" s="52" t="s">
        <v>11</v>
      </c>
      <c r="H10" s="6">
        <f>'輸入月別'!T6</f>
        <v>650857</v>
      </c>
      <c r="I10" s="52" t="s">
        <v>11</v>
      </c>
      <c r="J10" s="6">
        <f>'輸入月別'!AB6</f>
        <v>560567</v>
      </c>
      <c r="K10" s="52"/>
      <c r="L10" s="6">
        <f>'輸入月別'!AJ6</f>
        <v>612828</v>
      </c>
      <c r="M10" s="52"/>
      <c r="N10" s="6">
        <f>'輸入月別'!AR6</f>
        <v>498879</v>
      </c>
      <c r="O10" s="52"/>
      <c r="P10" s="6">
        <f>'輸入月別'!D43</f>
        <v>526944</v>
      </c>
      <c r="Q10" s="52"/>
      <c r="R10" s="6">
        <f>'輸入月別'!L43</f>
        <v>425943</v>
      </c>
      <c r="S10" s="52"/>
      <c r="T10" s="6">
        <f>'輸入月別'!T43</f>
        <v>317940</v>
      </c>
      <c r="U10" s="52"/>
      <c r="V10" s="6">
        <f>'輸入月別'!AB43</f>
        <v>439150</v>
      </c>
      <c r="W10" s="52"/>
      <c r="X10" s="6">
        <f>'輸入月別'!AJ43</f>
        <v>408304</v>
      </c>
      <c r="Y10" s="52"/>
      <c r="Z10" s="6">
        <f>'輸入月別'!AR43</f>
        <v>0</v>
      </c>
      <c r="AA10" s="52"/>
      <c r="AB10" s="17">
        <f t="shared" si="0"/>
        <v>5456004</v>
      </c>
      <c r="AC10" s="3"/>
      <c r="AD10" s="24"/>
      <c r="AE10" s="30"/>
      <c r="AF10" s="30"/>
      <c r="AG10" s="31"/>
      <c r="AH10" s="30"/>
      <c r="AI10" s="30"/>
      <c r="AJ10" s="23"/>
      <c r="AK10" s="32"/>
      <c r="AL10" s="23"/>
      <c r="AM10" s="23"/>
      <c r="AN10" s="23"/>
      <c r="AO10" s="23"/>
      <c r="AP10" s="23"/>
      <c r="AQ10" s="23"/>
      <c r="AR10" s="32"/>
      <c r="AS10" s="23"/>
      <c r="AT10" s="23"/>
      <c r="AU10" s="23"/>
      <c r="AV10" s="23"/>
      <c r="AW10" s="23"/>
      <c r="AX10" s="23"/>
      <c r="AY10" s="32"/>
      <c r="AZ10" s="23"/>
      <c r="BA10" s="23"/>
      <c r="BB10" s="23"/>
      <c r="BC10" s="23"/>
      <c r="BD10" s="23"/>
      <c r="BE10" s="23"/>
      <c r="BF10" s="32"/>
      <c r="BG10" s="23"/>
      <c r="BH10" s="23"/>
      <c r="BI10" s="23"/>
      <c r="BJ10" s="23"/>
      <c r="BK10" s="23"/>
      <c r="BL10" s="23"/>
      <c r="BM10" s="32"/>
      <c r="BN10" s="23"/>
      <c r="BO10" s="23"/>
      <c r="BP10" s="23"/>
      <c r="BQ10" s="23"/>
      <c r="BR10" s="23"/>
      <c r="BS10" s="29"/>
      <c r="BT10" s="29"/>
      <c r="BU10" s="29"/>
      <c r="BV10" s="29"/>
      <c r="BW10" s="29"/>
      <c r="BX10" s="29"/>
      <c r="BY10" s="29"/>
    </row>
    <row r="11" spans="1:77" ht="13.5" customHeight="1">
      <c r="A11" s="232" t="s">
        <v>99</v>
      </c>
      <c r="B11" s="37">
        <v>0</v>
      </c>
      <c r="C11" s="37">
        <v>3136</v>
      </c>
      <c r="D11" s="160">
        <f>'輸入月別'!C7</f>
        <v>0</v>
      </c>
      <c r="E11" s="50">
        <f>IF(ISERROR(D12/D11),0,D12/D11)</f>
        <v>0</v>
      </c>
      <c r="F11" s="38">
        <f>'輸入月別'!K7</f>
        <v>0</v>
      </c>
      <c r="G11" s="50">
        <f>IF(ISERROR(F12/F11),0,F12/F11)</f>
        <v>0</v>
      </c>
      <c r="H11" s="38">
        <f>'輸入月別'!S7</f>
        <v>0</v>
      </c>
      <c r="I11" s="50">
        <f>IF(ISERROR(H12/H11),0,H12/H11)</f>
        <v>0</v>
      </c>
      <c r="J11" s="38">
        <f>'輸入月別'!AA7</f>
        <v>0</v>
      </c>
      <c r="K11" s="50">
        <f>IF(ISERROR(J12/J11),0,J12/J11)</f>
        <v>0</v>
      </c>
      <c r="L11" s="39">
        <f>'輸入月別'!AI7</f>
        <v>0</v>
      </c>
      <c r="M11" s="50">
        <f>IF(ISERROR(L12/L11),0,L12/L11)</f>
        <v>0</v>
      </c>
      <c r="N11" s="39">
        <f>'輸入月別'!AQ7</f>
        <v>0</v>
      </c>
      <c r="O11" s="50">
        <f>IF(ISERROR(N12/N11),0,N12/N11)</f>
        <v>0</v>
      </c>
      <c r="P11" s="39">
        <f>'輸入月別'!C44</f>
        <v>0</v>
      </c>
      <c r="Q11" s="50">
        <f>IF(ISERROR(P12/P11),0,P12/P11)</f>
        <v>0</v>
      </c>
      <c r="R11" s="39">
        <f>'輸入月別'!K44</f>
        <v>0</v>
      </c>
      <c r="S11" s="50">
        <f>IF(ISERROR(R12/R11),0,R12/R11)</f>
        <v>0</v>
      </c>
      <c r="T11" s="39">
        <f>'輸入月別'!S44</f>
        <v>0</v>
      </c>
      <c r="U11" s="50">
        <f>IF(ISERROR(T12/T11),0,T12/T11)</f>
        <v>0</v>
      </c>
      <c r="V11" s="39">
        <f>'輸入月別'!AA44</f>
        <v>0</v>
      </c>
      <c r="W11" s="50">
        <f>IF(ISERROR(V12/V11),0,V12/V11)</f>
        <v>0</v>
      </c>
      <c r="X11" s="39">
        <f>'輸入月別'!AI44</f>
        <v>0</v>
      </c>
      <c r="Y11" s="50">
        <f>IF(ISERROR(X12/X11),0,X12/X11)</f>
        <v>0</v>
      </c>
      <c r="Z11" s="39">
        <f>'輸入月別'!AQ44</f>
        <v>0</v>
      </c>
      <c r="AA11" s="50">
        <f>IF(ISERROR(Z12/Z11),0,Z12/Z11)</f>
        <v>0</v>
      </c>
      <c r="AB11" s="45">
        <f t="shared" si="0"/>
        <v>0</v>
      </c>
      <c r="AC11" s="3"/>
      <c r="AD11" s="24"/>
      <c r="AE11" s="30"/>
      <c r="AF11" s="30"/>
      <c r="AG11" s="31"/>
      <c r="AH11" s="30"/>
      <c r="AI11" s="30"/>
      <c r="AJ11" s="23"/>
      <c r="AK11" s="32"/>
      <c r="AL11" s="23"/>
      <c r="AM11" s="23"/>
      <c r="AN11" s="23"/>
      <c r="AO11" s="23"/>
      <c r="AP11" s="23"/>
      <c r="AQ11" s="23"/>
      <c r="AR11" s="32"/>
      <c r="AS11" s="23"/>
      <c r="AT11" s="23"/>
      <c r="AU11" s="23"/>
      <c r="AV11" s="23"/>
      <c r="AW11" s="23"/>
      <c r="AX11" s="23"/>
      <c r="AY11" s="32"/>
      <c r="AZ11" s="23"/>
      <c r="BA11" s="23"/>
      <c r="BB11" s="23"/>
      <c r="BC11" s="23"/>
      <c r="BD11" s="23"/>
      <c r="BE11" s="23"/>
      <c r="BF11" s="32"/>
      <c r="BG11" s="23"/>
      <c r="BH11" s="23"/>
      <c r="BI11" s="23"/>
      <c r="BJ11" s="23"/>
      <c r="BK11" s="23"/>
      <c r="BL11" s="23"/>
      <c r="BM11" s="32"/>
      <c r="BN11" s="23"/>
      <c r="BO11" s="23"/>
      <c r="BP11" s="23"/>
      <c r="BQ11" s="23"/>
      <c r="BR11" s="23"/>
      <c r="BS11" s="29"/>
      <c r="BT11" s="29"/>
      <c r="BU11" s="29"/>
      <c r="BV11" s="29"/>
      <c r="BW11" s="29"/>
      <c r="BX11" s="29"/>
      <c r="BY11" s="29"/>
    </row>
    <row r="12" spans="1:77" ht="13.5" customHeight="1">
      <c r="A12" s="233"/>
      <c r="B12" s="6">
        <v>0</v>
      </c>
      <c r="C12" s="6">
        <v>375</v>
      </c>
      <c r="D12" s="157">
        <f>'輸入月別'!D7</f>
        <v>0</v>
      </c>
      <c r="E12" s="52"/>
      <c r="F12" s="10">
        <f>'輸入月別'!L7</f>
        <v>0</v>
      </c>
      <c r="G12" s="52"/>
      <c r="H12" s="10">
        <f>'輸入月別'!T7</f>
        <v>0</v>
      </c>
      <c r="I12" s="52"/>
      <c r="J12" s="10">
        <f>'輸入月別'!AB7</f>
        <v>0</v>
      </c>
      <c r="K12" s="52"/>
      <c r="L12" s="12">
        <f>'輸入月別'!AJ7</f>
        <v>0</v>
      </c>
      <c r="M12" s="52"/>
      <c r="N12" s="12">
        <f>'輸入月別'!AR7</f>
        <v>0</v>
      </c>
      <c r="O12" s="52"/>
      <c r="P12" s="12">
        <f>'輸入月別'!D44</f>
        <v>0</v>
      </c>
      <c r="Q12" s="52"/>
      <c r="R12" s="12">
        <f>'輸入月別'!L44</f>
        <v>0</v>
      </c>
      <c r="S12" s="52"/>
      <c r="T12" s="12">
        <f>'輸入月別'!T44</f>
        <v>0</v>
      </c>
      <c r="U12" s="52"/>
      <c r="V12" s="12">
        <f>'輸入月別'!AB44</f>
        <v>0</v>
      </c>
      <c r="W12" s="52"/>
      <c r="X12" s="12">
        <f>'輸入月別'!AJ44</f>
        <v>0</v>
      </c>
      <c r="Y12" s="52"/>
      <c r="Z12" s="12">
        <f>'輸入月別'!AR44</f>
        <v>0</v>
      </c>
      <c r="AA12" s="52"/>
      <c r="AB12" s="17">
        <f t="shared" si="0"/>
        <v>0</v>
      </c>
      <c r="AC12" s="3"/>
      <c r="AD12" s="24"/>
      <c r="AE12" s="30"/>
      <c r="AF12" s="30"/>
      <c r="AG12" s="31"/>
      <c r="AH12" s="30"/>
      <c r="AI12" s="30"/>
      <c r="AJ12" s="23"/>
      <c r="AK12" s="32"/>
      <c r="AL12" s="23"/>
      <c r="AM12" s="23"/>
      <c r="AN12" s="23"/>
      <c r="AO12" s="23"/>
      <c r="AP12" s="23"/>
      <c r="AQ12" s="23"/>
      <c r="AR12" s="32"/>
      <c r="AS12" s="23"/>
      <c r="AT12" s="23"/>
      <c r="AU12" s="23"/>
      <c r="AV12" s="23"/>
      <c r="AW12" s="23"/>
      <c r="AX12" s="23"/>
      <c r="AY12" s="32"/>
      <c r="AZ12" s="23"/>
      <c r="BA12" s="23"/>
      <c r="BB12" s="23"/>
      <c r="BC12" s="23"/>
      <c r="BD12" s="23"/>
      <c r="BE12" s="23"/>
      <c r="BF12" s="32"/>
      <c r="BG12" s="23"/>
      <c r="BH12" s="23"/>
      <c r="BI12" s="23"/>
      <c r="BJ12" s="23"/>
      <c r="BK12" s="23"/>
      <c r="BL12" s="23"/>
      <c r="BM12" s="32"/>
      <c r="BN12" s="23"/>
      <c r="BO12" s="23"/>
      <c r="BP12" s="23"/>
      <c r="BQ12" s="23"/>
      <c r="BR12" s="23"/>
      <c r="BS12" s="29"/>
      <c r="BT12" s="29"/>
      <c r="BU12" s="29"/>
      <c r="BV12" s="29"/>
      <c r="BW12" s="29"/>
      <c r="BX12" s="29"/>
      <c r="BY12" s="29"/>
    </row>
    <row r="13" spans="1:77" ht="13.5" customHeight="1">
      <c r="A13" s="232" t="s">
        <v>102</v>
      </c>
      <c r="B13" s="37">
        <v>299401</v>
      </c>
      <c r="C13" s="37">
        <v>264012</v>
      </c>
      <c r="D13" s="160">
        <f>'輸入月別'!C8</f>
        <v>32917</v>
      </c>
      <c r="E13" s="50">
        <f>IF(ISERROR(D14/D13),0,D14/D13)</f>
        <v>3.917064130996142</v>
      </c>
      <c r="F13" s="37">
        <f>'輸入月別'!K8</f>
        <v>26344</v>
      </c>
      <c r="G13" s="50">
        <f>IF(ISERROR(F14/F13),0,F14/F13)</f>
        <v>4.183798967506832</v>
      </c>
      <c r="H13" s="37">
        <f>'輸入月別'!S8</f>
        <v>49618</v>
      </c>
      <c r="I13" s="50">
        <f>IF(ISERROR(H14/H13),0,H14/H13)</f>
        <v>4.881373695030029</v>
      </c>
      <c r="J13" s="37">
        <f>'輸入月別'!AA8</f>
        <v>41203</v>
      </c>
      <c r="K13" s="50">
        <f>IF(ISERROR(J14/J13),0,J14/J13)</f>
        <v>3.522292066111691</v>
      </c>
      <c r="L13" s="37">
        <f>'輸入月別'!AI8</f>
        <v>39480</v>
      </c>
      <c r="M13" s="50">
        <f>IF(ISERROR(L14/L13),0,L14/L13)</f>
        <v>3.426013171225937</v>
      </c>
      <c r="N13" s="37">
        <f>'輸入月別'!AQ8</f>
        <v>29404</v>
      </c>
      <c r="O13" s="50">
        <f>IF(ISERROR(N14/N13),0,N14/N13)</f>
        <v>4.120731873214528</v>
      </c>
      <c r="P13" s="37">
        <f>'輸入月別'!C45</f>
        <v>19956</v>
      </c>
      <c r="Q13" s="50">
        <f>IF(ISERROR(P14/P13),0,P14/P13)</f>
        <v>5.420475045099218</v>
      </c>
      <c r="R13" s="37">
        <f>'輸入月別'!K45</f>
        <v>14999</v>
      </c>
      <c r="S13" s="50">
        <f>IF(ISERROR(R14/R13),0,R14/R13)</f>
        <v>3.2078138542569503</v>
      </c>
      <c r="T13" s="37">
        <f>'輸入月別'!S45</f>
        <v>26856</v>
      </c>
      <c r="U13" s="50">
        <f>IF(ISERROR(T14/T13),0,T14/T13)</f>
        <v>3.384271671134942</v>
      </c>
      <c r="V13" s="37">
        <f>'輸入月別'!AA45</f>
        <v>5816</v>
      </c>
      <c r="W13" s="50">
        <f>IF(ISERROR(V14/V13),0,V14/V13)</f>
        <v>8.502579092159559</v>
      </c>
      <c r="X13" s="37">
        <f>'輸入月別'!AI45</f>
        <v>26036</v>
      </c>
      <c r="Y13" s="50">
        <f>IF(ISERROR(X14/X13),0,X14/X13)</f>
        <v>4.32270702104778</v>
      </c>
      <c r="Z13" s="37">
        <f>'輸入月別'!AQ45</f>
        <v>0</v>
      </c>
      <c r="AA13" s="50">
        <f>IF(ISERROR(Z14/Z13),0,Z14/Z13)</f>
        <v>0</v>
      </c>
      <c r="AB13" s="45">
        <f t="shared" si="0"/>
        <v>312629</v>
      </c>
      <c r="AC13" s="3"/>
      <c r="AD13" s="24"/>
      <c r="AE13" s="30"/>
      <c r="AF13" s="30"/>
      <c r="AG13" s="31"/>
      <c r="AH13" s="30"/>
      <c r="AI13" s="30"/>
      <c r="AJ13" s="23"/>
      <c r="AK13" s="32"/>
      <c r="AL13" s="23"/>
      <c r="AM13" s="23"/>
      <c r="AN13" s="23"/>
      <c r="AO13" s="23"/>
      <c r="AP13" s="23"/>
      <c r="AQ13" s="23"/>
      <c r="AR13" s="32"/>
      <c r="AS13" s="23"/>
      <c r="AT13" s="23"/>
      <c r="AU13" s="23"/>
      <c r="AV13" s="23"/>
      <c r="AW13" s="23"/>
      <c r="AX13" s="23"/>
      <c r="AY13" s="32"/>
      <c r="AZ13" s="23"/>
      <c r="BA13" s="23"/>
      <c r="BB13" s="23"/>
      <c r="BC13" s="23"/>
      <c r="BD13" s="23"/>
      <c r="BE13" s="23"/>
      <c r="BF13" s="32"/>
      <c r="BG13" s="23"/>
      <c r="BH13" s="23"/>
      <c r="BI13" s="23"/>
      <c r="BJ13" s="23"/>
      <c r="BK13" s="23"/>
      <c r="BL13" s="23"/>
      <c r="BM13" s="32"/>
      <c r="BN13" s="23"/>
      <c r="BO13" s="23"/>
      <c r="BP13" s="23"/>
      <c r="BQ13" s="23"/>
      <c r="BR13" s="23"/>
      <c r="BS13" s="29"/>
      <c r="BT13" s="29"/>
      <c r="BU13" s="29"/>
      <c r="BV13" s="29"/>
      <c r="BW13" s="29"/>
      <c r="BX13" s="29"/>
      <c r="BY13" s="29"/>
    </row>
    <row r="14" spans="1:77" ht="13.5" customHeight="1">
      <c r="A14" s="233"/>
      <c r="B14" s="6">
        <v>2368779</v>
      </c>
      <c r="C14" s="6">
        <v>1401370</v>
      </c>
      <c r="D14" s="159">
        <f>'輸入月別'!D8</f>
        <v>128938</v>
      </c>
      <c r="E14" s="52"/>
      <c r="F14" s="6">
        <f>'輸入月別'!L8</f>
        <v>110218</v>
      </c>
      <c r="G14" s="52"/>
      <c r="H14" s="6">
        <f>'輸入月別'!T8</f>
        <v>242204</v>
      </c>
      <c r="I14" s="52"/>
      <c r="J14" s="6">
        <f>'輸入月別'!AB8</f>
        <v>145129</v>
      </c>
      <c r="K14" s="52"/>
      <c r="L14" s="6">
        <f>'輸入月別'!AJ8</f>
        <v>135259</v>
      </c>
      <c r="M14" s="52"/>
      <c r="N14" s="6">
        <f>'輸入月別'!AR8</f>
        <v>121166</v>
      </c>
      <c r="O14" s="52"/>
      <c r="P14" s="6">
        <f>'輸入月別'!D45</f>
        <v>108171</v>
      </c>
      <c r="Q14" s="52"/>
      <c r="R14" s="6">
        <f>'輸入月別'!L45</f>
        <v>48114</v>
      </c>
      <c r="S14" s="52"/>
      <c r="T14" s="6">
        <f>'輸入月別'!T45</f>
        <v>90888</v>
      </c>
      <c r="U14" s="52"/>
      <c r="V14" s="6">
        <f>'輸入月別'!AB45</f>
        <v>49451</v>
      </c>
      <c r="W14" s="52"/>
      <c r="X14" s="6">
        <f>'輸入月別'!AJ45</f>
        <v>112546</v>
      </c>
      <c r="Y14" s="52"/>
      <c r="Z14" s="6">
        <f>'輸入月別'!AR45</f>
        <v>0</v>
      </c>
      <c r="AA14" s="52"/>
      <c r="AB14" s="17">
        <f t="shared" si="0"/>
        <v>1292084</v>
      </c>
      <c r="AC14" s="3"/>
      <c r="AD14" s="24"/>
      <c r="AE14" s="30"/>
      <c r="AF14" s="30"/>
      <c r="AG14" s="31"/>
      <c r="AH14" s="30"/>
      <c r="AI14" s="30"/>
      <c r="AJ14" s="23"/>
      <c r="AK14" s="32"/>
      <c r="AL14" s="23"/>
      <c r="AM14" s="23"/>
      <c r="AN14" s="23"/>
      <c r="AO14" s="23"/>
      <c r="AP14" s="23"/>
      <c r="AQ14" s="23"/>
      <c r="AR14" s="32"/>
      <c r="AS14" s="23"/>
      <c r="AT14" s="23"/>
      <c r="AU14" s="23"/>
      <c r="AV14" s="23"/>
      <c r="AW14" s="23"/>
      <c r="AX14" s="23"/>
      <c r="AY14" s="32"/>
      <c r="AZ14" s="23"/>
      <c r="BA14" s="23"/>
      <c r="BB14" s="23"/>
      <c r="BC14" s="23"/>
      <c r="BD14" s="23"/>
      <c r="BE14" s="23"/>
      <c r="BF14" s="32"/>
      <c r="BG14" s="23"/>
      <c r="BH14" s="23"/>
      <c r="BI14" s="23"/>
      <c r="BJ14" s="23"/>
      <c r="BK14" s="23"/>
      <c r="BL14" s="23"/>
      <c r="BM14" s="32"/>
      <c r="BN14" s="23"/>
      <c r="BO14" s="23"/>
      <c r="BP14" s="23"/>
      <c r="BQ14" s="23"/>
      <c r="BR14" s="23"/>
      <c r="BS14" s="29"/>
      <c r="BT14" s="29"/>
      <c r="BU14" s="29"/>
      <c r="BV14" s="29"/>
      <c r="BW14" s="29"/>
      <c r="BX14" s="29"/>
      <c r="BY14" s="29"/>
    </row>
    <row r="15" spans="1:77" ht="13.5" customHeight="1">
      <c r="A15" s="232" t="s">
        <v>98</v>
      </c>
      <c r="B15" s="37">
        <v>105731</v>
      </c>
      <c r="C15" s="37">
        <v>128237</v>
      </c>
      <c r="D15" s="160">
        <f>'輸入月別'!C9</f>
        <v>3171</v>
      </c>
      <c r="E15" s="50">
        <f>IF(ISERROR(D16/D15),0,D16/D15)</f>
        <v>19.893409019236834</v>
      </c>
      <c r="F15" s="38">
        <f>'輸入月別'!K9</f>
        <v>2248</v>
      </c>
      <c r="G15" s="50">
        <f>IF(ISERROR(F16/F15),0,F16/F15)</f>
        <v>19.63879003558719</v>
      </c>
      <c r="H15" s="38">
        <f>'輸入月別'!S9</f>
        <v>9552</v>
      </c>
      <c r="I15" s="50">
        <f>IF(ISERROR(H16/H15),0,H16/H15)</f>
        <v>8.461997487437186</v>
      </c>
      <c r="J15" s="38">
        <f>'輸入月別'!AA9</f>
        <v>2388</v>
      </c>
      <c r="K15" s="50">
        <f>IF(ISERROR(J16/J15),0,J16/J15)</f>
        <v>20.48785594639866</v>
      </c>
      <c r="L15" s="39">
        <f>'輸入月別'!AI9</f>
        <v>2577</v>
      </c>
      <c r="M15" s="50">
        <f>IF(ISERROR(L16/L15),0,L16/L15)</f>
        <v>20.32363213038417</v>
      </c>
      <c r="N15" s="39">
        <f>'輸入月別'!AQ9</f>
        <v>3033</v>
      </c>
      <c r="O15" s="50">
        <f>IF(ISERROR(N16/N15),0,N16/N15)</f>
        <v>19.30629739531817</v>
      </c>
      <c r="P15" s="39">
        <f>'輸入月別'!C46</f>
        <v>3096</v>
      </c>
      <c r="Q15" s="50">
        <f>IF(ISERROR(P16/P15),0,P16/P15)</f>
        <v>15.98611111111111</v>
      </c>
      <c r="R15" s="39">
        <f>'輸入月別'!K46</f>
        <v>2853</v>
      </c>
      <c r="S15" s="50">
        <f>IF(ISERROR(R16/R15),0,R16/R15)</f>
        <v>14.906063792499124</v>
      </c>
      <c r="T15" s="39">
        <f>'輸入月別'!S46</f>
        <v>2823</v>
      </c>
      <c r="U15" s="50">
        <f>IF(ISERROR(T16/T15),0,T16/T15)</f>
        <v>16.649663478568897</v>
      </c>
      <c r="V15" s="39">
        <f>'輸入月別'!AA46</f>
        <v>3132</v>
      </c>
      <c r="W15" s="50">
        <f>IF(ISERROR(V16/V15),0,V16/V15)</f>
        <v>15.536079182630907</v>
      </c>
      <c r="X15" s="39">
        <f>'輸入月別'!AI46</f>
        <v>2400</v>
      </c>
      <c r="Y15" s="50">
        <f>IF(ISERROR(X16/X15),0,X16/X15)</f>
        <v>13.107083333333334</v>
      </c>
      <c r="Z15" s="39">
        <f>'輸入月別'!AQ46</f>
        <v>0</v>
      </c>
      <c r="AA15" s="50">
        <f>IF(ISERROR(Z16/Z15),0,Z16/Z15)</f>
        <v>0</v>
      </c>
      <c r="AB15" s="45">
        <f t="shared" si="0"/>
        <v>37273</v>
      </c>
      <c r="AC15" s="3"/>
      <c r="AD15" s="24"/>
      <c r="AE15" s="30"/>
      <c r="AF15" s="30"/>
      <c r="AG15" s="23"/>
      <c r="AH15" s="23"/>
      <c r="AI15" s="23"/>
      <c r="AJ15" s="23"/>
      <c r="AK15" s="32"/>
      <c r="AL15" s="23"/>
      <c r="AM15" s="23"/>
      <c r="AN15" s="23"/>
      <c r="AO15" s="23"/>
      <c r="AP15" s="23"/>
      <c r="AQ15" s="23"/>
      <c r="AR15" s="32"/>
      <c r="AS15" s="23"/>
      <c r="AT15" s="23"/>
      <c r="AU15" s="23"/>
      <c r="AV15" s="23"/>
      <c r="AW15" s="23"/>
      <c r="AX15" s="23"/>
      <c r="AY15" s="32"/>
      <c r="AZ15" s="23"/>
      <c r="BA15" s="23"/>
      <c r="BB15" s="23"/>
      <c r="BC15" s="23"/>
      <c r="BD15" s="23"/>
      <c r="BE15" s="23"/>
      <c r="BF15" s="32"/>
      <c r="BG15" s="23"/>
      <c r="BH15" s="23"/>
      <c r="BI15" s="23"/>
      <c r="BJ15" s="23"/>
      <c r="BK15" s="23"/>
      <c r="BL15" s="23"/>
      <c r="BM15" s="32"/>
      <c r="BN15" s="23"/>
      <c r="BO15" s="23"/>
      <c r="BP15" s="23"/>
      <c r="BQ15" s="23"/>
      <c r="BR15" s="23"/>
      <c r="BS15" s="29"/>
      <c r="BT15" s="29"/>
      <c r="BU15" s="29"/>
      <c r="BV15" s="29"/>
      <c r="BW15" s="29"/>
      <c r="BX15" s="29"/>
      <c r="BY15" s="29"/>
    </row>
    <row r="16" spans="1:77" ht="13.5" customHeight="1">
      <c r="A16" s="233"/>
      <c r="B16" s="6">
        <v>744894</v>
      </c>
      <c r="C16" s="6">
        <v>736896</v>
      </c>
      <c r="D16" s="157">
        <f>'輸入月別'!D9</f>
        <v>63082</v>
      </c>
      <c r="E16" s="52"/>
      <c r="F16" s="10">
        <f>'輸入月別'!L9</f>
        <v>44148</v>
      </c>
      <c r="G16" s="52"/>
      <c r="H16" s="10">
        <f>'輸入月別'!T9</f>
        <v>80829</v>
      </c>
      <c r="I16" s="52"/>
      <c r="J16" s="10">
        <f>'輸入月別'!AB9</f>
        <v>48925</v>
      </c>
      <c r="K16" s="52"/>
      <c r="L16" s="12">
        <f>'輸入月別'!AJ9</f>
        <v>52374</v>
      </c>
      <c r="M16" s="52"/>
      <c r="N16" s="12">
        <f>'輸入月別'!AR9</f>
        <v>58556</v>
      </c>
      <c r="O16" s="52"/>
      <c r="P16" s="12">
        <f>'輸入月別'!D46</f>
        <v>49493</v>
      </c>
      <c r="Q16" s="52"/>
      <c r="R16" s="12">
        <f>'輸入月別'!L46</f>
        <v>42527</v>
      </c>
      <c r="S16" s="52"/>
      <c r="T16" s="12">
        <f>'輸入月別'!T46</f>
        <v>47002</v>
      </c>
      <c r="U16" s="52"/>
      <c r="V16" s="12">
        <f>'輸入月別'!AB46</f>
        <v>48659</v>
      </c>
      <c r="W16" s="52"/>
      <c r="X16" s="12">
        <f>'輸入月別'!AJ46</f>
        <v>31457</v>
      </c>
      <c r="Y16" s="52"/>
      <c r="Z16" s="12">
        <f>'輸入月別'!AR46</f>
        <v>0</v>
      </c>
      <c r="AA16" s="52"/>
      <c r="AB16" s="17">
        <f t="shared" si="0"/>
        <v>567052</v>
      </c>
      <c r="AC16" s="3"/>
      <c r="AD16" s="24"/>
      <c r="AE16" s="30"/>
      <c r="AF16" s="30"/>
      <c r="AG16" s="23"/>
      <c r="AH16" s="23"/>
      <c r="AI16" s="23"/>
      <c r="AJ16" s="23"/>
      <c r="AK16" s="32"/>
      <c r="AL16" s="23"/>
      <c r="AM16" s="23"/>
      <c r="AN16" s="23"/>
      <c r="AO16" s="23"/>
      <c r="AP16" s="23"/>
      <c r="AQ16" s="23"/>
      <c r="AR16" s="32"/>
      <c r="AS16" s="23"/>
      <c r="AT16" s="23"/>
      <c r="AU16" s="23"/>
      <c r="AV16" s="23"/>
      <c r="AW16" s="23"/>
      <c r="AX16" s="23"/>
      <c r="AY16" s="32"/>
      <c r="AZ16" s="23"/>
      <c r="BA16" s="23"/>
      <c r="BB16" s="23"/>
      <c r="BC16" s="23"/>
      <c r="BD16" s="23"/>
      <c r="BE16" s="23"/>
      <c r="BF16" s="32"/>
      <c r="BG16" s="23"/>
      <c r="BH16" s="23"/>
      <c r="BI16" s="23"/>
      <c r="BJ16" s="23"/>
      <c r="BK16" s="23"/>
      <c r="BL16" s="23"/>
      <c r="BM16" s="32"/>
      <c r="BN16" s="23"/>
      <c r="BO16" s="23"/>
      <c r="BP16" s="23"/>
      <c r="BQ16" s="23"/>
      <c r="BR16" s="23"/>
      <c r="BS16" s="29"/>
      <c r="BT16" s="29"/>
      <c r="BU16" s="29"/>
      <c r="BV16" s="29"/>
      <c r="BW16" s="29"/>
      <c r="BX16" s="29"/>
      <c r="BY16" s="29"/>
    </row>
    <row r="17" spans="1:77" ht="13.5" customHeight="1">
      <c r="A17" s="232" t="s">
        <v>22</v>
      </c>
      <c r="B17" s="37">
        <v>436484</v>
      </c>
      <c r="C17" s="37">
        <v>253662</v>
      </c>
      <c r="D17" s="158">
        <f>'輸入月別'!C10</f>
        <v>58</v>
      </c>
      <c r="E17" s="50">
        <f>IF(ISERROR(D18/D17),0,D18/D17)</f>
        <v>82.22413793103448</v>
      </c>
      <c r="F17" s="37">
        <f>'輸入月別'!K10</f>
        <v>526</v>
      </c>
      <c r="G17" s="50">
        <f>IF(ISERROR(F18/F17),0,F18/F17)</f>
        <v>23.84790874524715</v>
      </c>
      <c r="H17" s="37">
        <f>'輸入月別'!S10</f>
        <v>9355</v>
      </c>
      <c r="I17" s="50">
        <f>IF(ISERROR(H18/H17),0,H18/H17)</f>
        <v>3.780331373597007</v>
      </c>
      <c r="J17" s="37">
        <f>'輸入月別'!AA10</f>
        <v>344</v>
      </c>
      <c r="K17" s="50">
        <f>IF(ISERROR(J18/J17),0,J18/J17)</f>
        <v>55.30813953488372</v>
      </c>
      <c r="L17" s="37">
        <f>'輸入月別'!AI10</f>
        <v>371</v>
      </c>
      <c r="M17" s="50">
        <f>IF(ISERROR(L18/L17),0,L18/L17)</f>
        <v>17.983827493261455</v>
      </c>
      <c r="N17" s="37">
        <f>'輸入月別'!AQ10</f>
        <v>191</v>
      </c>
      <c r="O17" s="50">
        <f>IF(ISERROR(N18/N17),0,N18/N17)</f>
        <v>50.712041884816756</v>
      </c>
      <c r="P17" s="37">
        <f>'輸入月別'!C47</f>
        <v>9610</v>
      </c>
      <c r="Q17" s="50">
        <f>IF(ISERROR(P18/P17),0,P18/P17)</f>
        <v>5.413735691987513</v>
      </c>
      <c r="R17" s="37">
        <f>'輸入月別'!K47</f>
        <v>80</v>
      </c>
      <c r="S17" s="50">
        <f>IF(ISERROR(R18/R17),0,R18/R17)</f>
        <v>77.025</v>
      </c>
      <c r="T17" s="37">
        <f>'輸入月別'!S47</f>
        <v>569</v>
      </c>
      <c r="U17" s="50">
        <f>IF(ISERROR(T18/T17),0,T18/T17)</f>
        <v>15.332161687170474</v>
      </c>
      <c r="V17" s="37">
        <f>'輸入月別'!AA47</f>
        <v>571</v>
      </c>
      <c r="W17" s="50">
        <f>IF(ISERROR(V18/V17),0,V18/V17)</f>
        <v>16.038528896672503</v>
      </c>
      <c r="X17" s="37">
        <f>'輸入月別'!AI47</f>
        <v>7324</v>
      </c>
      <c r="Y17" s="50">
        <f>IF(ISERROR(X18/X17),0,X18/X17)</f>
        <v>4.5787820862916435</v>
      </c>
      <c r="Z17" s="37">
        <f>'輸入月別'!AQ47</f>
        <v>0</v>
      </c>
      <c r="AA17" s="50">
        <f>IF(ISERROR(Z18/Z17),0,Z18/Z17)</f>
        <v>0</v>
      </c>
      <c r="AB17" s="45">
        <f t="shared" si="0"/>
        <v>28999</v>
      </c>
      <c r="AC17" s="3"/>
      <c r="AD17" s="5"/>
      <c r="AE17" s="22"/>
      <c r="AF17" s="22"/>
      <c r="AG17" s="22"/>
      <c r="AH17" s="5"/>
      <c r="AI17" s="5"/>
      <c r="AJ17" s="23"/>
      <c r="AK17" s="5"/>
      <c r="AL17" s="22"/>
      <c r="AM17" s="22"/>
      <c r="AN17" s="22"/>
      <c r="AO17" s="5"/>
      <c r="AP17" s="5"/>
      <c r="AQ17" s="23"/>
      <c r="AR17" s="5"/>
      <c r="AS17" s="22"/>
      <c r="AT17" s="22"/>
      <c r="AU17" s="22"/>
      <c r="AV17" s="5"/>
      <c r="AW17" s="5"/>
      <c r="AX17" s="23"/>
      <c r="AY17" s="5"/>
      <c r="AZ17" s="22"/>
      <c r="BA17" s="22"/>
      <c r="BB17" s="22"/>
      <c r="BC17" s="5"/>
      <c r="BD17" s="5"/>
      <c r="BE17" s="23"/>
      <c r="BF17" s="5"/>
      <c r="BG17" s="22"/>
      <c r="BH17" s="22"/>
      <c r="BI17" s="22"/>
      <c r="BJ17" s="5"/>
      <c r="BK17" s="5"/>
      <c r="BL17" s="23"/>
      <c r="BM17" s="5"/>
      <c r="BN17" s="22"/>
      <c r="BO17" s="22"/>
      <c r="BP17" s="22"/>
      <c r="BQ17" s="5"/>
      <c r="BR17" s="5"/>
      <c r="BS17" s="29"/>
      <c r="BT17" s="29"/>
      <c r="BU17" s="29"/>
      <c r="BV17" s="29"/>
      <c r="BW17" s="29"/>
      <c r="BX17" s="29"/>
      <c r="BY17" s="29"/>
    </row>
    <row r="18" spans="1:77" ht="13.5" customHeight="1">
      <c r="A18" s="233"/>
      <c r="B18" s="6">
        <v>1559903</v>
      </c>
      <c r="C18" s="6">
        <v>861316</v>
      </c>
      <c r="D18" s="159">
        <f>'輸入月別'!D10</f>
        <v>4769</v>
      </c>
      <c r="E18" s="52"/>
      <c r="F18" s="6">
        <f>'輸入月別'!L10</f>
        <v>12544</v>
      </c>
      <c r="G18" s="52"/>
      <c r="H18" s="6">
        <f>'輸入月別'!T10</f>
        <v>35365</v>
      </c>
      <c r="I18" s="52"/>
      <c r="J18" s="6">
        <f>'輸入月別'!AB10</f>
        <v>19026</v>
      </c>
      <c r="K18" s="52"/>
      <c r="L18" s="6">
        <f>'輸入月別'!AJ10</f>
        <v>6672</v>
      </c>
      <c r="M18" s="52"/>
      <c r="N18" s="6">
        <f>'輸入月別'!AR10</f>
        <v>9686</v>
      </c>
      <c r="O18" s="52"/>
      <c r="P18" s="6">
        <f>'輸入月別'!D47</f>
        <v>52026</v>
      </c>
      <c r="Q18" s="52"/>
      <c r="R18" s="6">
        <f>'輸入月別'!L47</f>
        <v>6162</v>
      </c>
      <c r="S18" s="52"/>
      <c r="T18" s="6">
        <f>'輸入月別'!T47</f>
        <v>8724</v>
      </c>
      <c r="U18" s="52"/>
      <c r="V18" s="6">
        <f>'輸入月別'!AB47</f>
        <v>9158</v>
      </c>
      <c r="W18" s="52"/>
      <c r="X18" s="6">
        <f>'輸入月別'!AJ47</f>
        <v>33535</v>
      </c>
      <c r="Y18" s="52"/>
      <c r="Z18" s="6">
        <f>'輸入月別'!AR47</f>
        <v>0</v>
      </c>
      <c r="AA18" s="52"/>
      <c r="AB18" s="17">
        <f t="shared" si="0"/>
        <v>197667</v>
      </c>
      <c r="AC18" s="3"/>
      <c r="AD18" s="21"/>
      <c r="AE18" s="22"/>
      <c r="AF18" s="22"/>
      <c r="AG18" s="22"/>
      <c r="AH18" s="5"/>
      <c r="AI18" s="5"/>
      <c r="AJ18" s="23"/>
      <c r="AK18" s="21"/>
      <c r="AL18" s="22"/>
      <c r="AM18" s="22"/>
      <c r="AN18" s="22"/>
      <c r="AO18" s="5"/>
      <c r="AP18" s="5"/>
      <c r="AQ18" s="23"/>
      <c r="AR18" s="21"/>
      <c r="AS18" s="22"/>
      <c r="AT18" s="22"/>
      <c r="AU18" s="22"/>
      <c r="AV18" s="5"/>
      <c r="AW18" s="5"/>
      <c r="AX18" s="23"/>
      <c r="AY18" s="21"/>
      <c r="AZ18" s="22"/>
      <c r="BA18" s="22"/>
      <c r="BB18" s="22"/>
      <c r="BC18" s="5"/>
      <c r="BD18" s="5"/>
      <c r="BE18" s="23"/>
      <c r="BF18" s="21"/>
      <c r="BG18" s="22"/>
      <c r="BH18" s="22"/>
      <c r="BI18" s="22"/>
      <c r="BJ18" s="5"/>
      <c r="BK18" s="5"/>
      <c r="BL18" s="23"/>
      <c r="BM18" s="21"/>
      <c r="BN18" s="22"/>
      <c r="BO18" s="22"/>
      <c r="BP18" s="22"/>
      <c r="BQ18" s="5"/>
      <c r="BR18" s="5"/>
      <c r="BS18" s="29"/>
      <c r="BT18" s="29"/>
      <c r="BU18" s="29"/>
      <c r="BV18" s="29"/>
      <c r="BW18" s="29"/>
      <c r="BX18" s="29"/>
      <c r="BY18" s="29"/>
    </row>
    <row r="19" spans="1:77" ht="13.5" customHeight="1">
      <c r="A19" s="232" t="s">
        <v>17</v>
      </c>
      <c r="B19" s="37">
        <v>0</v>
      </c>
      <c r="C19" s="37">
        <v>0</v>
      </c>
      <c r="D19" s="160">
        <f>'輸入月別'!C11</f>
        <v>0</v>
      </c>
      <c r="E19" s="50">
        <f>IF(ISERROR(D20/D19),0,D20/D19)</f>
        <v>0</v>
      </c>
      <c r="F19" s="38">
        <f>'輸入月別'!K11</f>
        <v>0</v>
      </c>
      <c r="G19" s="50">
        <f>IF(ISERROR(F20/F19),0,F20/F19)</f>
        <v>0</v>
      </c>
      <c r="H19" s="38">
        <f>'輸入月別'!S11</f>
        <v>0</v>
      </c>
      <c r="I19" s="50">
        <f>IF(ISERROR(H20/H19),0,H20/H19)</f>
        <v>0</v>
      </c>
      <c r="J19" s="38">
        <f>'輸入月別'!AA11</f>
        <v>0</v>
      </c>
      <c r="K19" s="50">
        <f>IF(ISERROR(J20/J19),0,J20/J19)</f>
        <v>0</v>
      </c>
      <c r="L19" s="39">
        <f>'輸入月別'!AI11</f>
        <v>0</v>
      </c>
      <c r="M19" s="50">
        <f>IF(ISERROR(L20/L19),0,L20/L19)</f>
        <v>0</v>
      </c>
      <c r="N19" s="39">
        <f>'輸入月別'!AQ11</f>
        <v>0</v>
      </c>
      <c r="O19" s="50">
        <f>IF(ISERROR(N20/N19),0,N20/N19)</f>
        <v>0</v>
      </c>
      <c r="P19" s="39">
        <f>'輸入月別'!C48</f>
        <v>0</v>
      </c>
      <c r="Q19" s="50">
        <f>IF(ISERROR(P20/P19),0,P20/P19)</f>
        <v>0</v>
      </c>
      <c r="R19" s="39">
        <f>'輸入月別'!K48</f>
        <v>0</v>
      </c>
      <c r="S19" s="50">
        <f>IF(ISERROR(R20/R19),0,R20/R19)</f>
        <v>0</v>
      </c>
      <c r="T19" s="39">
        <f>'輸入月別'!S48</f>
        <v>0</v>
      </c>
      <c r="U19" s="50">
        <f>IF(ISERROR(T20/T19),0,T20/T19)</f>
        <v>0</v>
      </c>
      <c r="V19" s="39">
        <f>'輸入月別'!AA48</f>
        <v>0</v>
      </c>
      <c r="W19" s="50">
        <f>IF(ISERROR(V20/V19),0,V20/V19)</f>
        <v>0</v>
      </c>
      <c r="X19" s="39">
        <f>'輸入月別'!AI48</f>
        <v>0</v>
      </c>
      <c r="Y19" s="50">
        <f>IF(ISERROR(X20/X19),0,X20/X19)</f>
        <v>0</v>
      </c>
      <c r="Z19" s="39">
        <f>'輸入月別'!AQ48</f>
        <v>0</v>
      </c>
      <c r="AA19" s="50">
        <f>IF(ISERROR(Z20/Z19),0,Z20/Z19)</f>
        <v>0</v>
      </c>
      <c r="AB19" s="45">
        <f t="shared" si="0"/>
        <v>0</v>
      </c>
      <c r="AC19" s="3"/>
      <c r="AD19" s="24"/>
      <c r="AE19" s="30"/>
      <c r="AF19" s="30"/>
      <c r="AG19" s="31"/>
      <c r="AH19" s="30"/>
      <c r="AI19" s="30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9"/>
      <c r="BT19" s="29"/>
      <c r="BU19" s="29"/>
      <c r="BV19" s="29"/>
      <c r="BW19" s="29"/>
      <c r="BX19" s="29"/>
      <c r="BY19" s="29"/>
    </row>
    <row r="20" spans="1:77" ht="13.5" customHeight="1">
      <c r="A20" s="233"/>
      <c r="B20" s="6">
        <v>0</v>
      </c>
      <c r="C20" s="6">
        <v>0</v>
      </c>
      <c r="D20" s="157">
        <f>'輸入月別'!D11</f>
        <v>0</v>
      </c>
      <c r="E20" s="52"/>
      <c r="F20" s="10">
        <f>'輸入月別'!L11</f>
        <v>0</v>
      </c>
      <c r="G20" s="52"/>
      <c r="H20" s="10">
        <f>'輸入月別'!T11</f>
        <v>0</v>
      </c>
      <c r="I20" s="52"/>
      <c r="J20" s="10">
        <f>'輸入月別'!AB11</f>
        <v>0</v>
      </c>
      <c r="K20" s="52"/>
      <c r="L20" s="12">
        <f>'輸入月別'!AJ11</f>
        <v>0</v>
      </c>
      <c r="M20" s="52"/>
      <c r="N20" s="12">
        <f>'輸入月別'!AR11</f>
        <v>0</v>
      </c>
      <c r="O20" s="52"/>
      <c r="P20" s="12">
        <f>'輸入月別'!D48</f>
        <v>0</v>
      </c>
      <c r="Q20" s="52"/>
      <c r="R20" s="12">
        <f>'輸入月別'!L48</f>
        <v>0</v>
      </c>
      <c r="S20" s="52"/>
      <c r="T20" s="12">
        <f>'輸入月別'!T48</f>
        <v>0</v>
      </c>
      <c r="U20" s="52"/>
      <c r="V20" s="12">
        <f>'輸入月別'!AB48</f>
        <v>0</v>
      </c>
      <c r="W20" s="52"/>
      <c r="X20" s="12">
        <f>'輸入月別'!AJ48</f>
        <v>0</v>
      </c>
      <c r="Y20" s="52"/>
      <c r="Z20" s="12">
        <f>'輸入月別'!AR48</f>
        <v>0</v>
      </c>
      <c r="AA20" s="52"/>
      <c r="AB20" s="17">
        <f t="shared" si="0"/>
        <v>0</v>
      </c>
      <c r="AC20" s="3"/>
      <c r="AD20" s="24"/>
      <c r="AE20" s="30"/>
      <c r="AF20" s="30"/>
      <c r="AG20" s="31"/>
      <c r="AH20" s="30"/>
      <c r="AI20" s="30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9"/>
      <c r="BT20" s="29"/>
      <c r="BU20" s="29"/>
      <c r="BV20" s="29"/>
      <c r="BW20" s="29"/>
      <c r="BX20" s="29"/>
      <c r="BY20" s="29"/>
    </row>
    <row r="21" spans="1:77" ht="13.5" customHeight="1">
      <c r="A21" s="232" t="s">
        <v>18</v>
      </c>
      <c r="B21" s="37">
        <v>1267814</v>
      </c>
      <c r="C21" s="37">
        <v>3646968</v>
      </c>
      <c r="D21" s="158">
        <f>'輸入月別'!C12</f>
        <v>1023144</v>
      </c>
      <c r="E21" s="50">
        <f>IF(ISERROR(D22/D21),0,D22/D21)</f>
        <v>5.677430547410726</v>
      </c>
      <c r="F21" s="37">
        <f>'輸入月別'!K12</f>
        <v>352973</v>
      </c>
      <c r="G21" s="50">
        <f>IF(ISERROR(F22/F21),0,F22/F21)</f>
        <v>6.582373156020432</v>
      </c>
      <c r="H21" s="37">
        <f>'輸入月別'!S12</f>
        <v>88928</v>
      </c>
      <c r="I21" s="50">
        <f>IF(ISERROR(H22/H21),0,H22/H21)</f>
        <v>8.93042686218064</v>
      </c>
      <c r="J21" s="37">
        <f>'輸入月別'!AA12</f>
        <v>126282</v>
      </c>
      <c r="K21" s="50">
        <f>IF(ISERROR(J22/J21),0,J22/J21)</f>
        <v>9.254581017088737</v>
      </c>
      <c r="L21" s="37">
        <f>'輸入月別'!AI12</f>
        <v>157893</v>
      </c>
      <c r="M21" s="50">
        <f>IF(ISERROR(L22/L21),0,L22/L21)</f>
        <v>9.053643923416491</v>
      </c>
      <c r="N21" s="37">
        <f>'輸入月別'!AQ12</f>
        <v>154361</v>
      </c>
      <c r="O21" s="50">
        <f>IF(ISERROR(N22/N21),0,N22/N21)</f>
        <v>8.632446019396092</v>
      </c>
      <c r="P21" s="37">
        <f>'輸入月別'!C49</f>
        <v>151739</v>
      </c>
      <c r="Q21" s="50">
        <f>IF(ISERROR(P22/P21),0,P22/P21)</f>
        <v>8.597638049545601</v>
      </c>
      <c r="R21" s="37">
        <f>'輸入月別'!K49</f>
        <v>176499</v>
      </c>
      <c r="S21" s="50">
        <f>IF(ISERROR(R22/R21),0,R22/R21)</f>
        <v>8.396636808140556</v>
      </c>
      <c r="T21" s="37">
        <f>'輸入月別'!S49</f>
        <v>135209</v>
      </c>
      <c r="U21" s="50">
        <f>IF(ISERROR(T22/T21),0,T22/T21)</f>
        <v>8.486409928333172</v>
      </c>
      <c r="V21" s="37">
        <f>'輸入月別'!AA49</f>
        <v>174130</v>
      </c>
      <c r="W21" s="50">
        <f>IF(ISERROR(V22/V21),0,V22/V21)</f>
        <v>8.593659909263193</v>
      </c>
      <c r="X21" s="37">
        <f>'輸入月別'!AI49</f>
        <v>1137560</v>
      </c>
      <c r="Y21" s="50">
        <f>IF(ISERROR(X22/X21),0,X22/X21)</f>
        <v>5.4986163367207</v>
      </c>
      <c r="Z21" s="37">
        <f>'輸入月別'!AQ49</f>
        <v>0</v>
      </c>
      <c r="AA21" s="50">
        <f>IF(ISERROR(Z22/Z21),0,Z22/Z21)</f>
        <v>0</v>
      </c>
      <c r="AB21" s="45">
        <f t="shared" si="0"/>
        <v>3678718</v>
      </c>
      <c r="AC21" s="3"/>
      <c r="AD21" s="24"/>
      <c r="AE21" s="30"/>
      <c r="AF21" s="30"/>
      <c r="AG21" s="31"/>
      <c r="AH21" s="30"/>
      <c r="AI21" s="30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9"/>
      <c r="BT21" s="29"/>
      <c r="BU21" s="29"/>
      <c r="BV21" s="29"/>
      <c r="BW21" s="29"/>
      <c r="BX21" s="29"/>
      <c r="BY21" s="29"/>
    </row>
    <row r="22" spans="1:77" ht="13.5" customHeight="1">
      <c r="A22" s="233"/>
      <c r="B22" s="6">
        <v>16603827</v>
      </c>
      <c r="C22" s="6">
        <v>24902141</v>
      </c>
      <c r="D22" s="159">
        <f>'輸入月別'!D12</f>
        <v>5808829</v>
      </c>
      <c r="E22" s="52"/>
      <c r="F22" s="6">
        <f>'輸入月別'!L12</f>
        <v>2323400</v>
      </c>
      <c r="G22" s="52"/>
      <c r="H22" s="6">
        <f>'輸入月別'!T12</f>
        <v>794165</v>
      </c>
      <c r="I22" s="52"/>
      <c r="J22" s="6">
        <f>'輸入月別'!AB12</f>
        <v>1168687</v>
      </c>
      <c r="K22" s="52"/>
      <c r="L22" s="6">
        <f>'輸入月別'!AJ12</f>
        <v>1429507</v>
      </c>
      <c r="M22" s="52"/>
      <c r="N22" s="175">
        <f>'輸入月別'!AR12</f>
        <v>1332513</v>
      </c>
      <c r="O22" s="52"/>
      <c r="P22" s="6">
        <f>'輸入月別'!D49</f>
        <v>1304597</v>
      </c>
      <c r="Q22" s="52"/>
      <c r="R22" s="6">
        <f>'輸入月別'!L49</f>
        <v>1481998</v>
      </c>
      <c r="S22" s="52"/>
      <c r="T22" s="6">
        <f>'輸入月別'!T49</f>
        <v>1147439</v>
      </c>
      <c r="U22" s="52"/>
      <c r="V22" s="6">
        <f>'輸入月別'!AB49</f>
        <v>1496414</v>
      </c>
      <c r="W22" s="52"/>
      <c r="X22" s="6">
        <f>'輸入月別'!AJ49</f>
        <v>6255006</v>
      </c>
      <c r="Y22" s="52"/>
      <c r="Z22" s="6">
        <f>'輸入月別'!AR49</f>
        <v>0</v>
      </c>
      <c r="AA22" s="52"/>
      <c r="AB22" s="17">
        <f t="shared" si="0"/>
        <v>24542555</v>
      </c>
      <c r="AC22" s="3"/>
      <c r="AD22" s="24"/>
      <c r="AE22" s="30"/>
      <c r="AF22" s="30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9"/>
      <c r="BT22" s="29"/>
      <c r="BU22" s="29"/>
      <c r="BV22" s="29"/>
      <c r="BW22" s="29"/>
      <c r="BX22" s="29"/>
      <c r="BY22" s="29"/>
    </row>
    <row r="23" spans="1:77" ht="13.5" customHeight="1">
      <c r="A23" s="253" t="s">
        <v>75</v>
      </c>
      <c r="B23" s="37">
        <v>24798</v>
      </c>
      <c r="C23" s="37">
        <v>20432</v>
      </c>
      <c r="D23" s="160">
        <f>'輸入月別'!C13</f>
        <v>2226</v>
      </c>
      <c r="E23" s="50">
        <f>IF(ISERROR(D24/D23),0,D24/D23)</f>
        <v>38.486972147349505</v>
      </c>
      <c r="F23" s="38">
        <f>'輸入月別'!K13</f>
        <v>1802</v>
      </c>
      <c r="G23" s="50">
        <f>IF(ISERROR(F24/F23),0,F24/F23)</f>
        <v>41.132075471698116</v>
      </c>
      <c r="H23" s="38">
        <f>'輸入月別'!S13</f>
        <v>1124</v>
      </c>
      <c r="I23" s="50">
        <f>IF(ISERROR(H24/H23),0,H24/H23)</f>
        <v>37.46085409252669</v>
      </c>
      <c r="J23" s="38">
        <f>'輸入月別'!AA13</f>
        <v>1067</v>
      </c>
      <c r="K23" s="50">
        <f>IF(ISERROR(J24/J23),0,J24/J23)</f>
        <v>38.661668228678536</v>
      </c>
      <c r="L23" s="39">
        <f>'輸入月別'!AI13</f>
        <v>1879</v>
      </c>
      <c r="M23" s="50">
        <f>IF(ISERROR(L24/L23),0,L24/L23)</f>
        <v>36.226184140500266</v>
      </c>
      <c r="N23" s="39">
        <f>'輸入月別'!AQ13</f>
        <v>1622</v>
      </c>
      <c r="O23" s="50">
        <f>IF(ISERROR(N24/N23),0,N24/N23)</f>
        <v>42.11467324290999</v>
      </c>
      <c r="P23" s="39">
        <f>'輸入月別'!C50</f>
        <v>1220</v>
      </c>
      <c r="Q23" s="50">
        <f>IF(ISERROR(P24/P23),0,P24/P23)</f>
        <v>41.81803278688525</v>
      </c>
      <c r="R23" s="39">
        <f>'輸入月別'!K50</f>
        <v>1609</v>
      </c>
      <c r="S23" s="50">
        <f>IF(ISERROR(R24/R23),0,R24/R23)</f>
        <v>40.976382846488505</v>
      </c>
      <c r="T23" s="39">
        <f>'輸入月別'!S50</f>
        <v>2170</v>
      </c>
      <c r="U23" s="50">
        <f>IF(ISERROR(T24/T23),0,T24/T23)</f>
        <v>39.22304147465438</v>
      </c>
      <c r="V23" s="39">
        <f>'輸入月別'!AA50</f>
        <v>1627</v>
      </c>
      <c r="W23" s="50">
        <f>IF(ISERROR(V24/V23),0,V24/V23)</f>
        <v>39.70313460356484</v>
      </c>
      <c r="X23" s="39">
        <f>'輸入月別'!AI50</f>
        <v>1221</v>
      </c>
      <c r="Y23" s="50">
        <f>IF(ISERROR(X24/X23),0,X24/X23)</f>
        <v>40.32596232596232</v>
      </c>
      <c r="Z23" s="39">
        <f>'輸入月別'!AQ50</f>
        <v>0</v>
      </c>
      <c r="AA23" s="50">
        <f>IF(ISERROR(Z24/Z23),0,Z24/Z23)</f>
        <v>0</v>
      </c>
      <c r="AB23" s="45">
        <f t="shared" si="0"/>
        <v>17567</v>
      </c>
      <c r="AC23" s="3"/>
      <c r="AD23" s="24"/>
      <c r="AE23" s="30"/>
      <c r="AF23" s="30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9"/>
      <c r="BT23" s="29"/>
      <c r="BU23" s="29"/>
      <c r="BV23" s="29"/>
      <c r="BW23" s="29"/>
      <c r="BX23" s="29"/>
      <c r="BY23" s="29"/>
    </row>
    <row r="24" spans="1:77" ht="13.5" customHeight="1">
      <c r="A24" s="254"/>
      <c r="B24" s="6">
        <v>1016411</v>
      </c>
      <c r="C24" s="6">
        <v>812951</v>
      </c>
      <c r="D24" s="157">
        <f>'輸入月別'!D13</f>
        <v>85672</v>
      </c>
      <c r="E24" s="52"/>
      <c r="F24" s="10">
        <f>'輸入月別'!L13</f>
        <v>74120</v>
      </c>
      <c r="G24" s="52"/>
      <c r="H24" s="10">
        <f>'輸入月別'!T13</f>
        <v>42106</v>
      </c>
      <c r="I24" s="52"/>
      <c r="J24" s="10">
        <f>'輸入月別'!AB13</f>
        <v>41252</v>
      </c>
      <c r="K24" s="52"/>
      <c r="L24" s="12">
        <f>'輸入月別'!AJ13</f>
        <v>68069</v>
      </c>
      <c r="M24" s="52"/>
      <c r="N24" s="12">
        <f>'輸入月別'!AR13</f>
        <v>68310</v>
      </c>
      <c r="O24" s="52"/>
      <c r="P24" s="12">
        <f>'輸入月別'!D50</f>
        <v>51018</v>
      </c>
      <c r="Q24" s="52"/>
      <c r="R24" s="12">
        <f>'輸入月別'!L50</f>
        <v>65931</v>
      </c>
      <c r="S24" s="52"/>
      <c r="T24" s="12">
        <f>'輸入月別'!T50</f>
        <v>85114</v>
      </c>
      <c r="U24" s="52"/>
      <c r="V24" s="12">
        <f>'輸入月別'!AB50</f>
        <v>64597</v>
      </c>
      <c r="W24" s="52"/>
      <c r="X24" s="12">
        <f>'輸入月別'!AJ50</f>
        <v>49238</v>
      </c>
      <c r="Y24" s="52"/>
      <c r="Z24" s="12">
        <f>'輸入月別'!AR50</f>
        <v>0</v>
      </c>
      <c r="AA24" s="52"/>
      <c r="AB24" s="17">
        <f t="shared" si="0"/>
        <v>695427</v>
      </c>
      <c r="AC24" s="3"/>
      <c r="AD24" s="5"/>
      <c r="AE24" s="22"/>
      <c r="AF24" s="22"/>
      <c r="AG24" s="22"/>
      <c r="AH24" s="5"/>
      <c r="AI24" s="5"/>
      <c r="AJ24" s="23"/>
      <c r="AK24" s="5"/>
      <c r="AL24" s="22"/>
      <c r="AM24" s="22"/>
      <c r="AN24" s="22"/>
      <c r="AO24" s="5"/>
      <c r="AP24" s="5"/>
      <c r="AQ24" s="23"/>
      <c r="AR24" s="5"/>
      <c r="AS24" s="22"/>
      <c r="AT24" s="22"/>
      <c r="AU24" s="22"/>
      <c r="AV24" s="5"/>
      <c r="AW24" s="5"/>
      <c r="AX24" s="23"/>
      <c r="AY24" s="5"/>
      <c r="AZ24" s="22"/>
      <c r="BA24" s="22"/>
      <c r="BB24" s="22"/>
      <c r="BC24" s="5"/>
      <c r="BD24" s="5"/>
      <c r="BE24" s="23"/>
      <c r="BF24" s="5"/>
      <c r="BG24" s="22"/>
      <c r="BH24" s="22"/>
      <c r="BI24" s="22"/>
      <c r="BJ24" s="5"/>
      <c r="BK24" s="5"/>
      <c r="BL24" s="23"/>
      <c r="BM24" s="5"/>
      <c r="BN24" s="22"/>
      <c r="BO24" s="22"/>
      <c r="BP24" s="22"/>
      <c r="BQ24" s="5"/>
      <c r="BR24" s="5"/>
      <c r="BS24" s="29"/>
      <c r="BT24" s="29"/>
      <c r="BU24" s="29"/>
      <c r="BV24" s="29"/>
      <c r="BW24" s="29"/>
      <c r="BX24" s="29"/>
      <c r="BY24" s="29"/>
    </row>
    <row r="25" spans="1:77" ht="13.5" customHeight="1">
      <c r="A25" s="232" t="s">
        <v>68</v>
      </c>
      <c r="B25" s="37">
        <v>97382</v>
      </c>
      <c r="C25" s="37">
        <v>34579</v>
      </c>
      <c r="D25" s="158">
        <f>'輸入月別'!C14</f>
        <v>815</v>
      </c>
      <c r="E25" s="50">
        <f>IF(ISERROR(D26/D25),0,D26/D25)</f>
        <v>13.61963190184049</v>
      </c>
      <c r="F25" s="37">
        <f>'輸入月別'!K14</f>
        <v>778</v>
      </c>
      <c r="G25" s="50">
        <f>IF(ISERROR(F26/F25),0,F26/F25)</f>
        <v>20.68637532133676</v>
      </c>
      <c r="H25" s="37">
        <f>'輸入月別'!S14</f>
        <v>1325</v>
      </c>
      <c r="I25" s="50">
        <f>IF(ISERROR(H26/H25),0,H26/H25)</f>
        <v>17.8211320754717</v>
      </c>
      <c r="J25" s="37">
        <f>'輸入月別'!AA14</f>
        <v>1039</v>
      </c>
      <c r="K25" s="50">
        <f>IF(ISERROR(J26/J25),0,J26/J25)</f>
        <v>24.365736284889316</v>
      </c>
      <c r="L25" s="37">
        <f>'輸入月別'!AI14</f>
        <v>2629</v>
      </c>
      <c r="M25" s="50">
        <f>IF(ISERROR(L26/L25),0,L26/L25)</f>
        <v>11.834157474324838</v>
      </c>
      <c r="N25" s="37">
        <f>'輸入月別'!AQ14</f>
        <v>1560</v>
      </c>
      <c r="O25" s="50">
        <f>IF(ISERROR(N26/N25),0,N26/N25)</f>
        <v>8.372435897435897</v>
      </c>
      <c r="P25" s="37">
        <f>'輸入月別'!C51</f>
        <v>1110</v>
      </c>
      <c r="Q25" s="50">
        <f>IF(ISERROR(P26/P25),0,P26/P25)</f>
        <v>20.766666666666666</v>
      </c>
      <c r="R25" s="37">
        <f>'輸入月別'!K51</f>
        <v>1666</v>
      </c>
      <c r="S25" s="50">
        <f>IF(ISERROR(R26/R25),0,R26/R25)</f>
        <v>21.091836734693878</v>
      </c>
      <c r="T25" s="37">
        <f>'輸入月別'!S51</f>
        <v>446</v>
      </c>
      <c r="U25" s="50">
        <f>IF(ISERROR(T26/T25),0,T26/T25)</f>
        <v>54.643497757847534</v>
      </c>
      <c r="V25" s="37">
        <f>'輸入月別'!AA51</f>
        <v>3486</v>
      </c>
      <c r="W25" s="50">
        <f>IF(ISERROR(V26/V25),0,V26/V25)</f>
        <v>12.05192197360872</v>
      </c>
      <c r="X25" s="37">
        <f>'輸入月別'!AI51</f>
        <v>5644</v>
      </c>
      <c r="Y25" s="50">
        <f>IF(ISERROR(X26/X25),0,X26/X25)</f>
        <v>17.19223954642098</v>
      </c>
      <c r="Z25" s="37">
        <f>'輸入月別'!AQ51</f>
        <v>0</v>
      </c>
      <c r="AA25" s="50">
        <f>IF(ISERROR(Z26/Z25),0,Z26/Z25)</f>
        <v>0</v>
      </c>
      <c r="AB25" s="45">
        <f t="shared" si="0"/>
        <v>20498</v>
      </c>
      <c r="AC25" s="3"/>
      <c r="AD25" s="21"/>
      <c r="AE25" s="22"/>
      <c r="AF25" s="22"/>
      <c r="AG25" s="22"/>
      <c r="AH25" s="5"/>
      <c r="AI25" s="5"/>
      <c r="AJ25" s="23"/>
      <c r="AK25" s="21"/>
      <c r="AL25" s="22"/>
      <c r="AM25" s="22"/>
      <c r="AN25" s="22"/>
      <c r="AO25" s="5"/>
      <c r="AP25" s="5"/>
      <c r="AQ25" s="23"/>
      <c r="AR25" s="21"/>
      <c r="AS25" s="22"/>
      <c r="AT25" s="22"/>
      <c r="AU25" s="22"/>
      <c r="AV25" s="5"/>
      <c r="AW25" s="5"/>
      <c r="AX25" s="23"/>
      <c r="AY25" s="21"/>
      <c r="AZ25" s="22"/>
      <c r="BA25" s="22"/>
      <c r="BB25" s="22"/>
      <c r="BC25" s="5"/>
      <c r="BD25" s="5"/>
      <c r="BE25" s="23"/>
      <c r="BF25" s="21"/>
      <c r="BG25" s="22"/>
      <c r="BH25" s="22"/>
      <c r="BI25" s="22"/>
      <c r="BJ25" s="5"/>
      <c r="BK25" s="5"/>
      <c r="BL25" s="23"/>
      <c r="BM25" s="21"/>
      <c r="BN25" s="22"/>
      <c r="BO25" s="22"/>
      <c r="BP25" s="22"/>
      <c r="BQ25" s="5"/>
      <c r="BR25" s="5"/>
      <c r="BS25" s="29"/>
      <c r="BT25" s="29"/>
      <c r="BU25" s="29"/>
      <c r="BV25" s="29"/>
      <c r="BW25" s="29"/>
      <c r="BX25" s="29"/>
      <c r="BY25" s="29"/>
    </row>
    <row r="26" spans="1:77" ht="13.5" customHeight="1" thickBot="1">
      <c r="A26" s="235"/>
      <c r="B26" s="8">
        <v>875093</v>
      </c>
      <c r="C26" s="8">
        <v>371087</v>
      </c>
      <c r="D26" s="161">
        <f>'輸入月別'!D14</f>
        <v>11100</v>
      </c>
      <c r="E26" s="50"/>
      <c r="F26" s="8">
        <f>'輸入月別'!L14</f>
        <v>16094</v>
      </c>
      <c r="G26" s="50"/>
      <c r="H26" s="8">
        <f>'輸入月別'!T14</f>
        <v>23613</v>
      </c>
      <c r="I26" s="50"/>
      <c r="J26" s="8">
        <f>'輸入月別'!AB14</f>
        <v>25316</v>
      </c>
      <c r="K26" s="52"/>
      <c r="L26" s="8">
        <f>'輸入月別'!AJ14</f>
        <v>31112</v>
      </c>
      <c r="M26" s="52"/>
      <c r="N26" s="8">
        <f>'輸入月別'!AR14</f>
        <v>13061</v>
      </c>
      <c r="O26" s="52"/>
      <c r="P26" s="8">
        <f>'輸入月別'!D51</f>
        <v>23051</v>
      </c>
      <c r="Q26" s="52"/>
      <c r="R26" s="8">
        <f>'輸入月別'!L51</f>
        <v>35139</v>
      </c>
      <c r="S26" s="52"/>
      <c r="T26" s="8">
        <f>'輸入月別'!T51</f>
        <v>24371</v>
      </c>
      <c r="U26" s="52"/>
      <c r="V26" s="8">
        <f>'輸入月別'!AB51</f>
        <v>42013</v>
      </c>
      <c r="W26" s="52"/>
      <c r="X26" s="8">
        <f>'輸入月別'!AJ51</f>
        <v>97033</v>
      </c>
      <c r="Y26" s="52"/>
      <c r="Z26" s="8">
        <f>'輸入月別'!AR51</f>
        <v>0</v>
      </c>
      <c r="AA26" s="52"/>
      <c r="AB26" s="9">
        <f t="shared" si="0"/>
        <v>341903</v>
      </c>
      <c r="AC26" s="3"/>
      <c r="AD26" s="24"/>
      <c r="AE26" s="30"/>
      <c r="AF26" s="30"/>
      <c r="AG26" s="31"/>
      <c r="AH26" s="30"/>
      <c r="AI26" s="30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9"/>
      <c r="BT26" s="29"/>
      <c r="BU26" s="29"/>
      <c r="BV26" s="29"/>
      <c r="BW26" s="29"/>
      <c r="BX26" s="29"/>
      <c r="BY26" s="29"/>
    </row>
    <row r="27" spans="1:77" ht="13.5" customHeight="1">
      <c r="A27" s="234" t="s">
        <v>69</v>
      </c>
      <c r="B27" s="44">
        <v>3970355</v>
      </c>
      <c r="C27" s="44">
        <v>5566846</v>
      </c>
      <c r="D27" s="162">
        <f>D5+D7+D9+D11+D13+D15+D17+D19+D21+D23+D25</f>
        <v>1148069</v>
      </c>
      <c r="E27" s="209"/>
      <c r="F27" s="41">
        <f>F5+F7+F9+F11+F13+F15+F17+F19+F21+F23+F25</f>
        <v>445442</v>
      </c>
      <c r="G27" s="215"/>
      <c r="H27" s="41">
        <f>H5+H7+H9+H11+H13+H15+H17+H19+H21+H23+H25</f>
        <v>248078</v>
      </c>
      <c r="I27" s="215"/>
      <c r="J27" s="41">
        <f>J5+J7+J9+J11+J13+J15+J17+J19+J21+J23+J25</f>
        <v>256027</v>
      </c>
      <c r="K27" s="215"/>
      <c r="L27" s="41">
        <f>L5+L7+L9+L11+L13+L15+L17+L19+L21+L23+L25</f>
        <v>279473</v>
      </c>
      <c r="M27" s="215"/>
      <c r="N27" s="41">
        <f>N5+N7+N9+N11+N13+N15+N17+N19+N21+N23+N25</f>
        <v>270555</v>
      </c>
      <c r="O27" s="215"/>
      <c r="P27" s="41">
        <f>P5+P7+P9+P11+P13+P15+P17+P19+P21+P23+P25</f>
        <v>290312</v>
      </c>
      <c r="Q27" s="215"/>
      <c r="R27" s="41">
        <f>R5+R7+R9+R11+R13+R15+R17+R19+R21+R23+R25</f>
        <v>270646</v>
      </c>
      <c r="S27" s="215"/>
      <c r="T27" s="41">
        <f>T5+T7+T9+T11+T13+T15+T17+T19+T21+T23+T25</f>
        <v>237553</v>
      </c>
      <c r="U27" s="215"/>
      <c r="V27" s="41">
        <f>V5+V7+V9+V11+V13+V15+V17+V19+V21+V23+V25</f>
        <v>267303</v>
      </c>
      <c r="W27" s="215"/>
      <c r="X27" s="41">
        <f>X5+X7+X9+X11+X13+X15+X17+X19+X21+X23+X25</f>
        <v>1278935</v>
      </c>
      <c r="Y27" s="215"/>
      <c r="Z27" s="41">
        <f>Z5+Z7+Z9+Z11+Z13+Z15+Z17+Z19+Z21+Z23+Z25</f>
        <v>0</v>
      </c>
      <c r="AA27" s="247"/>
      <c r="AB27" s="69">
        <f>AB5+AB7+AB9+AB11+AB13+AB15+AB17+AB19+AB21+AB23+AB25</f>
        <v>4992393</v>
      </c>
      <c r="AC27" s="3"/>
      <c r="AD27" s="144"/>
      <c r="AE27" s="30"/>
      <c r="AF27" s="30"/>
      <c r="AG27" s="31"/>
      <c r="AH27" s="30"/>
      <c r="AI27" s="30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9"/>
      <c r="BT27" s="29"/>
      <c r="BU27" s="29"/>
      <c r="BV27" s="29"/>
      <c r="BW27" s="29"/>
      <c r="BX27" s="29"/>
      <c r="BY27" s="29"/>
    </row>
    <row r="28" spans="1:77" ht="13.5" customHeight="1">
      <c r="A28" s="233"/>
      <c r="B28" s="6">
        <v>44464777</v>
      </c>
      <c r="C28" s="6">
        <v>42283580</v>
      </c>
      <c r="D28" s="159">
        <f>D6+D8+D10+D12+D14+D16+D18+D20+D22+D24+D26</f>
        <v>6962950</v>
      </c>
      <c r="E28" s="210"/>
      <c r="F28" s="10">
        <f>F6+F8+F10+F12+F14+F16+F18+F20+F22+F24+F26</f>
        <v>3246198</v>
      </c>
      <c r="G28" s="216"/>
      <c r="H28" s="10">
        <f>H6+H8+H10+H12+H14+H16+H18+H20+H22+H24+H26</f>
        <v>2125716</v>
      </c>
      <c r="I28" s="216"/>
      <c r="J28" s="10">
        <f>J6+J8+J10+J12+J14+J16+J18+J20+J22+J24+J26</f>
        <v>2296385</v>
      </c>
      <c r="K28" s="216"/>
      <c r="L28" s="10">
        <f>L6+L8+L10+L12+L14+L16+L18+L20+L22+L24+L26</f>
        <v>2634774</v>
      </c>
      <c r="M28" s="216"/>
      <c r="N28" s="10">
        <f>N6+N8+N10+N12+N14+N16+N18+N20+N22+N24+N26</f>
        <v>2366844</v>
      </c>
      <c r="O28" s="216"/>
      <c r="P28" s="10">
        <f>P6+P8+P10+P12+P14+P16+P18+P20+P22+P24+P26</f>
        <v>2474645</v>
      </c>
      <c r="Q28" s="216"/>
      <c r="R28" s="10">
        <f>R6+R8+R10+R12+R14+R16+R18+R20+R22+R24+R26</f>
        <v>2393058</v>
      </c>
      <c r="S28" s="216"/>
      <c r="T28" s="10">
        <f>T6+T8+T10+T12+T14+T16+T18+T20+T22+T24+T26</f>
        <v>2022965</v>
      </c>
      <c r="U28" s="216"/>
      <c r="V28" s="10">
        <f>V6+V8+V10+V12+V14+V16+V18+V20+V22+V24+V26</f>
        <v>2507177</v>
      </c>
      <c r="W28" s="216"/>
      <c r="X28" s="10">
        <f>X6+X8+X10+X12+X14+X16+X18+X20+X22+X24+X26</f>
        <v>7442324</v>
      </c>
      <c r="Y28" s="216"/>
      <c r="Z28" s="10">
        <f>Z6+Z8+Z10+Z12+Z14+Z16+Z18+Z20+Z22+Z24+Z26</f>
        <v>0</v>
      </c>
      <c r="AA28" s="248"/>
      <c r="AB28" s="17">
        <f>AB6+AB8+AB10+AB12+AB14+AB16+AB18+AB20+AB22+AB24+AB26</f>
        <v>36473036</v>
      </c>
      <c r="AC28" s="3"/>
      <c r="AD28" s="144"/>
      <c r="AE28" s="30"/>
      <c r="AF28" s="30"/>
      <c r="AG28" s="31"/>
      <c r="AH28" s="30"/>
      <c r="AI28" s="30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9"/>
      <c r="BT28" s="29"/>
      <c r="BU28" s="29"/>
      <c r="BV28" s="29"/>
      <c r="BW28" s="29"/>
      <c r="BX28" s="29"/>
      <c r="BY28" s="29"/>
    </row>
    <row r="29" spans="1:77" ht="13.5" customHeight="1">
      <c r="A29" s="232" t="s">
        <v>70</v>
      </c>
      <c r="B29" s="207"/>
      <c r="C29" s="207"/>
      <c r="D29" s="207"/>
      <c r="E29" s="205"/>
      <c r="F29" s="40">
        <f>D27+F27</f>
        <v>1593511</v>
      </c>
      <c r="G29" s="217"/>
      <c r="H29" s="40">
        <f>F29+H27</f>
        <v>1841589</v>
      </c>
      <c r="I29" s="217"/>
      <c r="J29" s="40">
        <f>H29+J27</f>
        <v>2097616</v>
      </c>
      <c r="K29" s="217"/>
      <c r="L29" s="40">
        <f>J29+L27</f>
        <v>2377089</v>
      </c>
      <c r="M29" s="217"/>
      <c r="N29" s="40">
        <f>L29+N27</f>
        <v>2647644</v>
      </c>
      <c r="O29" s="217"/>
      <c r="P29" s="40">
        <f>N29+P27</f>
        <v>2937956</v>
      </c>
      <c r="Q29" s="217"/>
      <c r="R29" s="40">
        <f>P29+R27</f>
        <v>3208602</v>
      </c>
      <c r="S29" s="217"/>
      <c r="T29" s="40">
        <f>R29+T27</f>
        <v>3446155</v>
      </c>
      <c r="U29" s="217"/>
      <c r="V29" s="40">
        <f>T29+V27</f>
        <v>3713458</v>
      </c>
      <c r="W29" s="217"/>
      <c r="X29" s="40">
        <f>V29+X27</f>
        <v>4992393</v>
      </c>
      <c r="Y29" s="217"/>
      <c r="Z29" s="40">
        <f>X29+Z27</f>
        <v>4992393</v>
      </c>
      <c r="AA29" s="243"/>
      <c r="AB29" s="230"/>
      <c r="AC29" s="3"/>
      <c r="AD29" s="24"/>
      <c r="AE29" s="30"/>
      <c r="AF29" s="30"/>
      <c r="AG29" s="31"/>
      <c r="AH29" s="30"/>
      <c r="AI29" s="30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9"/>
      <c r="BT29" s="29"/>
      <c r="BU29" s="29"/>
      <c r="BV29" s="29"/>
      <c r="BW29" s="29"/>
      <c r="BX29" s="29"/>
      <c r="BY29" s="29"/>
    </row>
    <row r="30" spans="1:77" ht="13.5" customHeight="1" thickBot="1">
      <c r="A30" s="235"/>
      <c r="B30" s="208"/>
      <c r="C30" s="208"/>
      <c r="D30" s="208"/>
      <c r="E30" s="206"/>
      <c r="F30" s="14">
        <f>D28+F28</f>
        <v>10209148</v>
      </c>
      <c r="G30" s="218"/>
      <c r="H30" s="14">
        <f>F30+H28</f>
        <v>12334864</v>
      </c>
      <c r="I30" s="218"/>
      <c r="J30" s="14">
        <f>H30+J28</f>
        <v>14631249</v>
      </c>
      <c r="K30" s="218"/>
      <c r="L30" s="14">
        <f>J30+L28</f>
        <v>17266023</v>
      </c>
      <c r="M30" s="218"/>
      <c r="N30" s="14">
        <f>L30+N28</f>
        <v>19632867</v>
      </c>
      <c r="O30" s="218"/>
      <c r="P30" s="14">
        <f>N30+P28</f>
        <v>22107512</v>
      </c>
      <c r="Q30" s="218"/>
      <c r="R30" s="14">
        <f>P30+R28</f>
        <v>24500570</v>
      </c>
      <c r="S30" s="218"/>
      <c r="T30" s="14">
        <f>R30+T28</f>
        <v>26523535</v>
      </c>
      <c r="U30" s="218"/>
      <c r="V30" s="14">
        <f>T30+V28</f>
        <v>29030712</v>
      </c>
      <c r="W30" s="218"/>
      <c r="X30" s="14">
        <f>V30+X28</f>
        <v>36473036</v>
      </c>
      <c r="Y30" s="218"/>
      <c r="Z30" s="14">
        <f>X30+Z28</f>
        <v>36473036</v>
      </c>
      <c r="AA30" s="244"/>
      <c r="AB30" s="231"/>
      <c r="AC30" s="4"/>
      <c r="AD30" s="24"/>
      <c r="AE30" s="30"/>
      <c r="AF30" s="30"/>
      <c r="AG30" s="31"/>
      <c r="AH30" s="30"/>
      <c r="AI30" s="30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9"/>
      <c r="BT30" s="29"/>
      <c r="BU30" s="29"/>
      <c r="BV30" s="29"/>
      <c r="BW30" s="29"/>
      <c r="BX30" s="29"/>
      <c r="BY30" s="29"/>
    </row>
    <row r="31" spans="1:77" s="62" customFormat="1" ht="24.75" customHeight="1" thickBot="1">
      <c r="A31" s="86" t="s">
        <v>83</v>
      </c>
      <c r="B31" s="4"/>
      <c r="C31" s="4"/>
      <c r="D31" s="4"/>
      <c r="E31" s="9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3"/>
      <c r="AD31" s="24"/>
      <c r="AE31" s="93"/>
      <c r="AF31" s="93"/>
      <c r="AG31" s="94"/>
      <c r="AH31" s="93"/>
      <c r="AI31" s="93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91"/>
      <c r="BT31" s="91"/>
      <c r="BU31" s="91"/>
      <c r="BV31" s="91"/>
      <c r="BW31" s="91"/>
      <c r="BX31" s="91"/>
      <c r="BY31" s="91"/>
    </row>
    <row r="32" spans="1:77" ht="13.5" customHeight="1">
      <c r="A32" s="256" t="s">
        <v>22</v>
      </c>
      <c r="B32" s="44">
        <v>3385288</v>
      </c>
      <c r="C32" s="44">
        <v>4521033</v>
      </c>
      <c r="D32" s="163">
        <f>'輸入月別'!C20</f>
        <v>219128</v>
      </c>
      <c r="E32" s="59">
        <f>IF(ISERROR(D33/D32),0,D33/D32)</f>
        <v>3.9364252856777773</v>
      </c>
      <c r="F32" s="44">
        <f>'輸入月別'!K20</f>
        <v>195084</v>
      </c>
      <c r="G32" s="59">
        <f>IF(ISERROR(F33/F32),0,F33/F32)</f>
        <v>3.456054827663981</v>
      </c>
      <c r="H32" s="41">
        <f>'輸入月別'!S20</f>
        <v>147647</v>
      </c>
      <c r="I32" s="59">
        <f>IF(ISERROR(H33/H32),0,H33/H32)</f>
        <v>4.519692238921211</v>
      </c>
      <c r="J32" s="41">
        <f>'輸入月別'!AA20</f>
        <v>20913</v>
      </c>
      <c r="K32" s="59">
        <f>IF(ISERROR(J33/J32),0,J33/J32)</f>
        <v>9.843446659972265</v>
      </c>
      <c r="L32" s="41">
        <f>'輸入月別'!AI20</f>
        <v>195746</v>
      </c>
      <c r="M32" s="59">
        <f>IF(ISERROR(L33/L32),0,L33/L32)</f>
        <v>3.7234375159645663</v>
      </c>
      <c r="N32" s="41">
        <f>'輸入月別'!AQ20</f>
        <v>114570</v>
      </c>
      <c r="O32" s="59">
        <f>IF(ISERROR(N33/N32),0,N33/N32)</f>
        <v>4.347062930959239</v>
      </c>
      <c r="P32" s="41">
        <f>'輸入月別'!C57</f>
        <v>148556</v>
      </c>
      <c r="Q32" s="59">
        <f>IF(ISERROR(P33/P32),0,P33/P32)</f>
        <v>4.680060044696949</v>
      </c>
      <c r="R32" s="41">
        <f>'輸入月別'!K57</f>
        <v>111494</v>
      </c>
      <c r="S32" s="59">
        <f>IF(ISERROR(R33/R32),0,R33/R32)</f>
        <v>4.33135415358674</v>
      </c>
      <c r="T32" s="41">
        <f>'輸入月別'!S57</f>
        <v>113758</v>
      </c>
      <c r="U32" s="59">
        <f>IF(ISERROR(T33/T32),0,T33/T32)</f>
        <v>4.491033597637089</v>
      </c>
      <c r="V32" s="41">
        <f>'輸入月別'!AA57</f>
        <v>112996</v>
      </c>
      <c r="W32" s="59">
        <f>IF(ISERROR(V33/V32),0,V33/V32)</f>
        <v>4.554355906403766</v>
      </c>
      <c r="X32" s="41">
        <f>'輸入月別'!AI57</f>
        <v>112969</v>
      </c>
      <c r="Y32" s="59">
        <f>IF(ISERROR(X33/X32),0,X33/X32)</f>
        <v>4.555276226221353</v>
      </c>
      <c r="Z32" s="41">
        <f>'輸入月別'!AQ57</f>
        <v>0</v>
      </c>
      <c r="AA32" s="59">
        <f>IF(ISERROR(Z33/Z32),0,Z33/Z32)</f>
        <v>0</v>
      </c>
      <c r="AB32" s="69">
        <f aca="true" t="shared" si="1" ref="AB32:AB39">D32+F32+H32+J32+L32+N32+P32+R32+T32+V32+X32+Z32</f>
        <v>1492861</v>
      </c>
      <c r="AC32" s="3"/>
      <c r="AD32" s="24"/>
      <c r="AE32" s="30"/>
      <c r="AF32" s="30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9"/>
      <c r="BT32" s="29"/>
      <c r="BU32" s="29"/>
      <c r="BV32" s="29"/>
      <c r="BW32" s="29"/>
      <c r="BX32" s="29"/>
      <c r="BY32" s="29"/>
    </row>
    <row r="33" spans="1:77" ht="13.5" customHeight="1">
      <c r="A33" s="257"/>
      <c r="B33" s="6">
        <v>15078190</v>
      </c>
      <c r="C33" s="6">
        <v>14371535</v>
      </c>
      <c r="D33" s="157">
        <f>'輸入月別'!D20</f>
        <v>862581</v>
      </c>
      <c r="E33" s="52"/>
      <c r="F33" s="6">
        <f>'輸入月別'!L20</f>
        <v>674221</v>
      </c>
      <c r="G33" s="52"/>
      <c r="H33" s="10">
        <f>'輸入月別'!T20</f>
        <v>667319</v>
      </c>
      <c r="I33" s="52"/>
      <c r="J33" s="10">
        <f>'輸入月別'!AB20</f>
        <v>205856</v>
      </c>
      <c r="K33" s="50"/>
      <c r="L33" s="10">
        <f>'輸入月別'!AJ20</f>
        <v>728848</v>
      </c>
      <c r="M33" s="50"/>
      <c r="N33" s="10">
        <f>'輸入月別'!AR20</f>
        <v>498043</v>
      </c>
      <c r="O33" s="50"/>
      <c r="P33" s="10">
        <f>'輸入月別'!D57</f>
        <v>695251</v>
      </c>
      <c r="Q33" s="50"/>
      <c r="R33" s="10">
        <f>'輸入月別'!L57</f>
        <v>482920</v>
      </c>
      <c r="S33" s="50"/>
      <c r="T33" s="10">
        <f>'輸入月別'!T57</f>
        <v>510891</v>
      </c>
      <c r="U33" s="51"/>
      <c r="V33" s="10">
        <f>'輸入月別'!AB57</f>
        <v>514624</v>
      </c>
      <c r="W33" s="51"/>
      <c r="X33" s="10">
        <f>'輸入月別'!AJ57</f>
        <v>514605</v>
      </c>
      <c r="Y33" s="51"/>
      <c r="Z33" s="10">
        <f>'輸入月別'!AR57</f>
        <v>0</v>
      </c>
      <c r="AA33" s="51"/>
      <c r="AB33" s="17">
        <f t="shared" si="1"/>
        <v>6355159</v>
      </c>
      <c r="AC33" s="3"/>
      <c r="AD33" s="24"/>
      <c r="AE33" s="30"/>
      <c r="AF33" s="30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9"/>
      <c r="BT33" s="29"/>
      <c r="BU33" s="29"/>
      <c r="BV33" s="29"/>
      <c r="BW33" s="29"/>
      <c r="BX33" s="29"/>
      <c r="BY33" s="29"/>
    </row>
    <row r="34" spans="1:77" ht="13.5" customHeight="1">
      <c r="A34" s="232" t="s">
        <v>18</v>
      </c>
      <c r="B34" s="37">
        <v>10970500</v>
      </c>
      <c r="C34" s="37">
        <v>16679784</v>
      </c>
      <c r="D34" s="158">
        <f>'輸入月別'!C21</f>
        <v>1992781</v>
      </c>
      <c r="E34" s="50">
        <f>IF(ISERROR(D35/D34),0,D35/D34)</f>
        <v>4.792867856528138</v>
      </c>
      <c r="F34" s="38">
        <f>'輸入月別'!K21</f>
        <v>1568561</v>
      </c>
      <c r="G34" s="50">
        <f>IF(ISERROR(F35/F34),0,F35/F34)</f>
        <v>4.562830517907815</v>
      </c>
      <c r="H34" s="38">
        <f>'輸入月別'!S21</f>
        <v>691096</v>
      </c>
      <c r="I34" s="50">
        <f>IF(ISERROR(H35/H34),0,H35/H34)</f>
        <v>3.7396917360250965</v>
      </c>
      <c r="J34" s="38">
        <f>'輸入月別'!AA21</f>
        <v>1298856</v>
      </c>
      <c r="K34" s="58">
        <f>IF(ISERROR(J35/J34),0,J35/J34)</f>
        <v>4.494208749853717</v>
      </c>
      <c r="L34" s="39">
        <f>'輸入月別'!AI21</f>
        <v>1639689</v>
      </c>
      <c r="M34" s="58">
        <f>IF(ISERROR(L35/L34),0,L35/L34)</f>
        <v>4.580469223127069</v>
      </c>
      <c r="N34" s="39">
        <f>'輸入月別'!AQ21</f>
        <v>739251</v>
      </c>
      <c r="O34" s="58">
        <f>IF(ISERROR(N35/N34),0,N35/N34)</f>
        <v>3.5747006091300517</v>
      </c>
      <c r="P34" s="39">
        <f>'輸入月別'!C58</f>
        <v>413802</v>
      </c>
      <c r="Q34" s="58">
        <f>IF(ISERROR(P35/P34),0,P35/P34)</f>
        <v>4.645644535309158</v>
      </c>
      <c r="R34" s="39">
        <f>'輸入月別'!K58</f>
        <v>2092695</v>
      </c>
      <c r="S34" s="58">
        <f>IF(ISERROR(R35/R34),0,R35/R34)</f>
        <v>4.3424780008553565</v>
      </c>
      <c r="T34" s="39">
        <f>'輸入月別'!S58</f>
        <v>906261</v>
      </c>
      <c r="U34" s="58">
        <f>IF(ISERROR(T35/T34),0,T35/T34)</f>
        <v>3.798291000054068</v>
      </c>
      <c r="V34" s="39">
        <f>'輸入月別'!AA58</f>
        <v>1531049</v>
      </c>
      <c r="W34" s="58">
        <f>IF(ISERROR(V35/V34),0,V35/V34)</f>
        <v>4.159860984201028</v>
      </c>
      <c r="X34" s="39">
        <f>'輸入月別'!AI58</f>
        <v>1166973</v>
      </c>
      <c r="Y34" s="58">
        <f>IF(ISERROR(X35/X34),0,X35/X34)</f>
        <v>3.934418362721331</v>
      </c>
      <c r="Z34" s="39">
        <f>'輸入月別'!AQ58</f>
        <v>0</v>
      </c>
      <c r="AA34" s="58">
        <f>IF(ISERROR(Z35/Z34),0,Z35/Z34)</f>
        <v>0</v>
      </c>
      <c r="AB34" s="45">
        <f t="shared" si="1"/>
        <v>14041014</v>
      </c>
      <c r="AC34" s="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9"/>
      <c r="BT34" s="29"/>
      <c r="BU34" s="29"/>
      <c r="BV34" s="29"/>
      <c r="BW34" s="29"/>
      <c r="BX34" s="29"/>
      <c r="BY34" s="29"/>
    </row>
    <row r="35" spans="1:77" ht="13.5" customHeight="1">
      <c r="A35" s="233"/>
      <c r="B35" s="6">
        <v>61481513</v>
      </c>
      <c r="C35" s="6">
        <v>81122068</v>
      </c>
      <c r="D35" s="159">
        <f>'輸入月別'!D21</f>
        <v>9551136</v>
      </c>
      <c r="E35" s="52"/>
      <c r="F35" s="197">
        <f>'輸入月別'!L21</f>
        <v>7157078</v>
      </c>
      <c r="G35" s="52"/>
      <c r="H35" s="10">
        <f>'輸入月別'!T21</f>
        <v>2584486</v>
      </c>
      <c r="I35" s="52"/>
      <c r="J35" s="197">
        <f>'輸入月別'!AB21</f>
        <v>5837330</v>
      </c>
      <c r="K35" s="52"/>
      <c r="L35" s="174">
        <f>'輸入月別'!AJ21</f>
        <v>7510545</v>
      </c>
      <c r="M35" s="52"/>
      <c r="N35" s="12">
        <f>'輸入月別'!AR21</f>
        <v>2642601</v>
      </c>
      <c r="O35" s="52"/>
      <c r="P35" s="12">
        <f>'輸入月別'!D58</f>
        <v>1922377</v>
      </c>
      <c r="Q35" s="52"/>
      <c r="R35" s="12">
        <f>'輸入月別'!L58</f>
        <v>9087482</v>
      </c>
      <c r="S35" s="52"/>
      <c r="T35" s="12">
        <f>'輸入月別'!T58</f>
        <v>3442243</v>
      </c>
      <c r="U35" s="71"/>
      <c r="V35" s="12">
        <f>'輸入月別'!AB58</f>
        <v>6368951</v>
      </c>
      <c r="W35" s="72"/>
      <c r="X35" s="12">
        <f>'輸入月別'!AJ58</f>
        <v>4591360</v>
      </c>
      <c r="Y35" s="72"/>
      <c r="Z35" s="12">
        <f>'輸入月別'!AR58</f>
        <v>0</v>
      </c>
      <c r="AA35" s="72"/>
      <c r="AB35" s="17">
        <f t="shared" si="1"/>
        <v>60695589</v>
      </c>
      <c r="AC35" s="3"/>
      <c r="AD35" s="28"/>
      <c r="AE35" s="28"/>
      <c r="AF35" s="28"/>
      <c r="AG35" s="28"/>
      <c r="AH35" s="28"/>
      <c r="AI35" s="28"/>
      <c r="AJ35" s="23"/>
      <c r="AK35" s="28"/>
      <c r="AL35" s="28"/>
      <c r="AM35" s="28"/>
      <c r="AN35" s="28"/>
      <c r="AO35" s="28"/>
      <c r="AP35" s="28"/>
      <c r="AQ35" s="23"/>
      <c r="AR35" s="28"/>
      <c r="AS35" s="28"/>
      <c r="AT35" s="28"/>
      <c r="AU35" s="28"/>
      <c r="AV35" s="28"/>
      <c r="AW35" s="28"/>
      <c r="AX35" s="23"/>
      <c r="AY35" s="28"/>
      <c r="AZ35" s="28"/>
      <c r="BA35" s="28"/>
      <c r="BB35" s="28"/>
      <c r="BC35" s="28"/>
      <c r="BD35" s="28"/>
      <c r="BE35" s="23"/>
      <c r="BF35" s="28"/>
      <c r="BG35" s="28"/>
      <c r="BH35" s="28"/>
      <c r="BI35" s="28"/>
      <c r="BJ35" s="28"/>
      <c r="BK35" s="28"/>
      <c r="BL35" s="23"/>
      <c r="BM35" s="28"/>
      <c r="BN35" s="28"/>
      <c r="BO35" s="28"/>
      <c r="BP35" s="28"/>
      <c r="BQ35" s="28"/>
      <c r="BR35" s="28"/>
      <c r="BS35" s="29"/>
      <c r="BT35" s="29"/>
      <c r="BU35" s="29"/>
      <c r="BV35" s="29"/>
      <c r="BW35" s="29"/>
      <c r="BX35" s="29"/>
      <c r="BY35" s="29"/>
    </row>
    <row r="36" spans="1:77" ht="13.5" customHeight="1">
      <c r="A36" s="232" t="s">
        <v>15</v>
      </c>
      <c r="B36" s="37">
        <v>333384</v>
      </c>
      <c r="C36" s="37">
        <v>192</v>
      </c>
      <c r="D36" s="158">
        <f>'輸入月別'!C22</f>
        <v>0</v>
      </c>
      <c r="E36" s="58">
        <f>IF(ISERROR(D37/D36),0,D37/D36)</f>
        <v>0</v>
      </c>
      <c r="F36" s="37">
        <f>'輸入月別'!K22</f>
        <v>0</v>
      </c>
      <c r="G36" s="58">
        <f>IF(ISERROR(F37/F36),0,F37/F36)</f>
        <v>0</v>
      </c>
      <c r="H36" s="37">
        <f>'輸入月別'!S22</f>
        <v>0</v>
      </c>
      <c r="I36" s="58">
        <f>IF(ISERROR(H37/H36),0,H37/H36)</f>
        <v>0</v>
      </c>
      <c r="J36" s="37">
        <f>'輸入月別'!AA22</f>
        <v>0</v>
      </c>
      <c r="K36" s="58">
        <f>IF(ISERROR(J37/J36),0,J37/J36)</f>
        <v>0</v>
      </c>
      <c r="L36" s="37">
        <f>'輸入月別'!AI22</f>
        <v>0</v>
      </c>
      <c r="M36" s="58">
        <f>IF(ISERROR(L37/L36),0,L37/L36)</f>
        <v>0</v>
      </c>
      <c r="N36" s="37">
        <f>'輸入月別'!AQ22</f>
        <v>0</v>
      </c>
      <c r="O36" s="58">
        <f>IF(ISERROR(N37/N36),0,N37/N36)</f>
        <v>0</v>
      </c>
      <c r="P36" s="37">
        <f>'輸入月別'!C59</f>
        <v>0</v>
      </c>
      <c r="Q36" s="58">
        <f>IF(ISERROR(P37/P36),0,P37/P36)</f>
        <v>0</v>
      </c>
      <c r="R36" s="37">
        <f>'輸入月別'!K59</f>
        <v>0</v>
      </c>
      <c r="S36" s="58">
        <f>IF(ISERROR(R37/R36),0,R37/R36)</f>
        <v>0</v>
      </c>
      <c r="T36" s="37">
        <f>'輸入月別'!S59</f>
        <v>0</v>
      </c>
      <c r="U36" s="58">
        <f>IF(ISERROR(T37/T36),0,T37/T36)</f>
        <v>0</v>
      </c>
      <c r="V36" s="37">
        <f>'輸入月別'!AA59</f>
        <v>0</v>
      </c>
      <c r="W36" s="58">
        <f>IF(ISERROR(V37/V36),0,V37/V36)</f>
        <v>0</v>
      </c>
      <c r="X36" s="37">
        <f>'輸入月別'!AI59</f>
        <v>0</v>
      </c>
      <c r="Y36" s="58">
        <f>IF(ISERROR(X37/X36),0,X37/X36)</f>
        <v>0</v>
      </c>
      <c r="Z36" s="37">
        <f>'輸入月別'!AQ59</f>
        <v>0</v>
      </c>
      <c r="AA36" s="58">
        <f>IF(ISERROR(Z37/Z36),0,Z37/Z36)</f>
        <v>0</v>
      </c>
      <c r="AB36" s="45">
        <f t="shared" si="1"/>
        <v>0</v>
      </c>
      <c r="AC36" s="3"/>
      <c r="AD36" s="5"/>
      <c r="AE36" s="22"/>
      <c r="AF36" s="22"/>
      <c r="AG36" s="22"/>
      <c r="AH36" s="5"/>
      <c r="AI36" s="5"/>
      <c r="AJ36" s="23"/>
      <c r="AK36" s="5"/>
      <c r="AL36" s="22"/>
      <c r="AM36" s="22"/>
      <c r="AN36" s="22"/>
      <c r="AO36" s="5"/>
      <c r="AP36" s="5"/>
      <c r="AQ36" s="23"/>
      <c r="AR36" s="5"/>
      <c r="AS36" s="22"/>
      <c r="AT36" s="22"/>
      <c r="AU36" s="22"/>
      <c r="AV36" s="5"/>
      <c r="AW36" s="5"/>
      <c r="AX36" s="23"/>
      <c r="AY36" s="5"/>
      <c r="AZ36" s="22"/>
      <c r="BA36" s="22"/>
      <c r="BB36" s="22"/>
      <c r="BC36" s="5"/>
      <c r="BD36" s="5"/>
      <c r="BE36" s="23"/>
      <c r="BF36" s="5"/>
      <c r="BG36" s="22"/>
      <c r="BH36" s="22"/>
      <c r="BI36" s="22"/>
      <c r="BJ36" s="5"/>
      <c r="BK36" s="5"/>
      <c r="BL36" s="23"/>
      <c r="BM36" s="5"/>
      <c r="BN36" s="22"/>
      <c r="BO36" s="22"/>
      <c r="BP36" s="22"/>
      <c r="BQ36" s="5"/>
      <c r="BR36" s="5"/>
      <c r="BS36" s="29"/>
      <c r="BT36" s="29"/>
      <c r="BU36" s="29"/>
      <c r="BV36" s="29"/>
      <c r="BW36" s="29"/>
      <c r="BX36" s="29"/>
      <c r="BY36" s="29"/>
    </row>
    <row r="37" spans="1:77" ht="13.5" customHeight="1">
      <c r="A37" s="233"/>
      <c r="B37" s="6">
        <v>703087</v>
      </c>
      <c r="C37" s="6">
        <v>714</v>
      </c>
      <c r="D37" s="10">
        <f>'輸入月別'!D22</f>
        <v>0</v>
      </c>
      <c r="E37" s="52"/>
      <c r="F37" s="6">
        <f>'輸入月別'!L22</f>
        <v>0</v>
      </c>
      <c r="G37" s="52"/>
      <c r="H37" s="6">
        <f>'輸入月別'!T22</f>
        <v>0</v>
      </c>
      <c r="I37" s="52"/>
      <c r="J37" s="6">
        <f>'輸入月別'!AB22</f>
        <v>0</v>
      </c>
      <c r="K37" s="52"/>
      <c r="L37" s="6">
        <f>'輸入月別'!AJ22</f>
        <v>0</v>
      </c>
      <c r="M37" s="52"/>
      <c r="N37" s="6">
        <f>'輸入月別'!AR22</f>
        <v>0</v>
      </c>
      <c r="O37" s="52"/>
      <c r="P37" s="6">
        <f>'輸入月別'!D59</f>
        <v>0</v>
      </c>
      <c r="Q37" s="52"/>
      <c r="R37" s="6">
        <f>'輸入月別'!L59</f>
        <v>0</v>
      </c>
      <c r="S37" s="52"/>
      <c r="T37" s="6">
        <f>'輸入月別'!T59</f>
        <v>0</v>
      </c>
      <c r="U37" s="70"/>
      <c r="V37" s="6">
        <f>'輸入月別'!AB59</f>
        <v>0</v>
      </c>
      <c r="W37" s="51"/>
      <c r="X37" s="6">
        <f>'輸入月別'!AJ59</f>
        <v>0</v>
      </c>
      <c r="Y37" s="70"/>
      <c r="Z37" s="6">
        <f>'輸入月別'!AR59</f>
        <v>0</v>
      </c>
      <c r="AA37" s="170"/>
      <c r="AB37" s="11">
        <f t="shared" si="1"/>
        <v>0</v>
      </c>
      <c r="AC37" s="3"/>
      <c r="AD37" s="21"/>
      <c r="AE37" s="22"/>
      <c r="AF37" s="22"/>
      <c r="AG37" s="22"/>
      <c r="AH37" s="5"/>
      <c r="AI37" s="5"/>
      <c r="AJ37" s="23"/>
      <c r="AK37" s="21"/>
      <c r="AL37" s="22"/>
      <c r="AM37" s="22"/>
      <c r="AN37" s="22"/>
      <c r="AO37" s="5"/>
      <c r="AP37" s="5"/>
      <c r="AQ37" s="23"/>
      <c r="AR37" s="21"/>
      <c r="AS37" s="22"/>
      <c r="AT37" s="22"/>
      <c r="AU37" s="22"/>
      <c r="AV37" s="5"/>
      <c r="AW37" s="5"/>
      <c r="AX37" s="23"/>
      <c r="AY37" s="21"/>
      <c r="AZ37" s="22"/>
      <c r="BA37" s="22"/>
      <c r="BB37" s="22"/>
      <c r="BC37" s="5"/>
      <c r="BD37" s="5"/>
      <c r="BE37" s="23"/>
      <c r="BF37" s="21"/>
      <c r="BG37" s="22"/>
      <c r="BH37" s="22"/>
      <c r="BI37" s="22"/>
      <c r="BJ37" s="5"/>
      <c r="BK37" s="5"/>
      <c r="BL37" s="23"/>
      <c r="BM37" s="21"/>
      <c r="BN37" s="22"/>
      <c r="BO37" s="22"/>
      <c r="BP37" s="22"/>
      <c r="BQ37" s="5"/>
      <c r="BR37" s="5"/>
      <c r="BS37" s="29"/>
      <c r="BT37" s="29"/>
      <c r="BU37" s="29"/>
      <c r="BV37" s="29"/>
      <c r="BW37" s="29"/>
      <c r="BX37" s="29"/>
      <c r="BY37" s="29"/>
    </row>
    <row r="38" spans="1:77" ht="13.5" customHeight="1">
      <c r="A38" s="255" t="s">
        <v>68</v>
      </c>
      <c r="B38" s="40">
        <v>3147471</v>
      </c>
      <c r="C38" s="40">
        <v>5119021</v>
      </c>
      <c r="D38" s="39">
        <f>'輸入月別'!C23</f>
        <v>314328</v>
      </c>
      <c r="E38" s="50">
        <f>IF(ISERROR(D39/D38),0,D39/D38)</f>
        <v>2.238718790562724</v>
      </c>
      <c r="F38" s="39">
        <f>'輸入月別'!K23</f>
        <v>182009</v>
      </c>
      <c r="G38" s="58">
        <f>IF(ISERROR(F39/F38),0,F39/F38)</f>
        <v>2.2633221434104906</v>
      </c>
      <c r="H38" s="39">
        <f>'輸入月別'!S23</f>
        <v>572053</v>
      </c>
      <c r="I38" s="58">
        <f>IF(ISERROR(H39/H38),0,H39/H38)</f>
        <v>1.679190564510631</v>
      </c>
      <c r="J38" s="177">
        <f>'輸入月別'!AA23</f>
        <v>449727</v>
      </c>
      <c r="K38" s="58">
        <f>IF(ISERROR(J39/J38),0,J39/J38)</f>
        <v>1.8072119307935703</v>
      </c>
      <c r="L38" s="39">
        <f>'輸入月別'!AI23</f>
        <v>768846</v>
      </c>
      <c r="M38" s="58">
        <f>IF(ISERROR(L39/L38),0,L39/L38)</f>
        <v>1.7891398277418364</v>
      </c>
      <c r="N38" s="39">
        <f>'輸入月別'!AQ23</f>
        <v>336405</v>
      </c>
      <c r="O38" s="58">
        <f>IF(ISERROR(N39/N38),0,N39/N38)</f>
        <v>2.05127450543244</v>
      </c>
      <c r="P38" s="39">
        <f>'輸入月別'!C60</f>
        <v>418274</v>
      </c>
      <c r="Q38" s="58">
        <f>IF(ISERROR(P39/P38),0,P39/P38)</f>
        <v>1.8782114116583866</v>
      </c>
      <c r="R38" s="39">
        <f>'輸入月別'!K60</f>
        <v>258339</v>
      </c>
      <c r="S38" s="58">
        <f>IF(ISERROR(R39/R38),0,R39/R38)</f>
        <v>2.0708100596503045</v>
      </c>
      <c r="T38" s="39">
        <f>'輸入月別'!S60</f>
        <v>255068</v>
      </c>
      <c r="U38" s="58">
        <f>IF(ISERROR(T39/T38),0,T39/T38)</f>
        <v>1.913501497639845</v>
      </c>
      <c r="V38" s="39">
        <f>'輸入月別'!AA60</f>
        <v>279536</v>
      </c>
      <c r="W38" s="58">
        <f>IF(ISERROR(V39/V38),0,V39/V38)</f>
        <v>1.7991171083509816</v>
      </c>
      <c r="X38" s="39">
        <f>'輸入月別'!AI60</f>
        <v>233889</v>
      </c>
      <c r="Y38" s="58">
        <f>IF(ISERROR(X39/X38),0,X39/X38)</f>
        <v>2.550491900003848</v>
      </c>
      <c r="Z38" s="39">
        <f>'輸入月別'!AQ60</f>
        <v>0</v>
      </c>
      <c r="AA38" s="58">
        <f>IF(ISERROR(Z39/Z38),0,Z39/Z38)</f>
        <v>0</v>
      </c>
      <c r="AB38" s="45">
        <f t="shared" si="1"/>
        <v>4068474</v>
      </c>
      <c r="AC38" s="3"/>
      <c r="AD38" s="21"/>
      <c r="AE38" s="22"/>
      <c r="AF38" s="22"/>
      <c r="AG38" s="22"/>
      <c r="AH38" s="5"/>
      <c r="AI38" s="5"/>
      <c r="AJ38" s="23"/>
      <c r="AK38" s="21"/>
      <c r="AL38" s="22"/>
      <c r="AM38" s="22"/>
      <c r="AN38" s="22"/>
      <c r="AO38" s="5"/>
      <c r="AP38" s="5"/>
      <c r="AQ38" s="23"/>
      <c r="AR38" s="21"/>
      <c r="AS38" s="22"/>
      <c r="AT38" s="22"/>
      <c r="AU38" s="22"/>
      <c r="AV38" s="5"/>
      <c r="AW38" s="5"/>
      <c r="AX38" s="23"/>
      <c r="AY38" s="21"/>
      <c r="AZ38" s="22"/>
      <c r="BA38" s="22"/>
      <c r="BB38" s="22"/>
      <c r="BC38" s="5"/>
      <c r="BD38" s="5"/>
      <c r="BE38" s="23"/>
      <c r="BF38" s="21"/>
      <c r="BG38" s="22"/>
      <c r="BH38" s="22"/>
      <c r="BI38" s="22"/>
      <c r="BJ38" s="5"/>
      <c r="BK38" s="5"/>
      <c r="BL38" s="23"/>
      <c r="BM38" s="21"/>
      <c r="BN38" s="22"/>
      <c r="BO38" s="22"/>
      <c r="BP38" s="22"/>
      <c r="BQ38" s="5"/>
      <c r="BR38" s="5"/>
      <c r="BS38" s="29"/>
      <c r="BT38" s="29"/>
      <c r="BU38" s="29"/>
      <c r="BV38" s="29"/>
      <c r="BW38" s="29"/>
      <c r="BX38" s="29"/>
      <c r="BY38" s="29"/>
    </row>
    <row r="39" spans="1:77" ht="13.5" customHeight="1" thickBot="1">
      <c r="A39" s="235"/>
      <c r="B39" s="8">
        <v>15396914</v>
      </c>
      <c r="C39" s="8">
        <v>13943414</v>
      </c>
      <c r="D39" s="169">
        <f>'輸入月別'!D23</f>
        <v>703692</v>
      </c>
      <c r="E39" s="50"/>
      <c r="F39" s="168">
        <f>'輸入月別'!L23</f>
        <v>411945</v>
      </c>
      <c r="G39" s="50"/>
      <c r="H39" s="168">
        <f>'輸入月別'!T23</f>
        <v>960586</v>
      </c>
      <c r="I39" s="50"/>
      <c r="J39" s="176">
        <f>'輸入月別'!AB23</f>
        <v>812752</v>
      </c>
      <c r="K39" s="50"/>
      <c r="L39" s="171">
        <f>'輸入月別'!AJ23</f>
        <v>1375573</v>
      </c>
      <c r="M39" s="50"/>
      <c r="N39" s="171">
        <f>'輸入月別'!AR23</f>
        <v>690059</v>
      </c>
      <c r="O39" s="50"/>
      <c r="P39" s="171">
        <f>'輸入月別'!D60</f>
        <v>785607</v>
      </c>
      <c r="Q39" s="50"/>
      <c r="R39" s="171">
        <f>'輸入月別'!L60</f>
        <v>534971</v>
      </c>
      <c r="S39" s="50"/>
      <c r="T39" s="171">
        <f>'輸入月別'!T60</f>
        <v>488073</v>
      </c>
      <c r="U39" s="72"/>
      <c r="V39" s="171">
        <f>'輸入月別'!AB60</f>
        <v>502918</v>
      </c>
      <c r="W39" s="71"/>
      <c r="X39" s="171">
        <f>'輸入月別'!AJ60</f>
        <v>596532</v>
      </c>
      <c r="Y39" s="72"/>
      <c r="Z39" s="171">
        <f>'輸入月別'!AR60</f>
        <v>0</v>
      </c>
      <c r="AA39" s="72"/>
      <c r="AB39" s="11">
        <f t="shared" si="1"/>
        <v>7862708</v>
      </c>
      <c r="AC39" s="3"/>
      <c r="AD39" s="21"/>
      <c r="AE39" s="22"/>
      <c r="AF39" s="22"/>
      <c r="AG39" s="22"/>
      <c r="AH39" s="5"/>
      <c r="AI39" s="5"/>
      <c r="AJ39" s="23"/>
      <c r="AK39" s="21"/>
      <c r="AL39" s="22"/>
      <c r="AM39" s="22"/>
      <c r="AN39" s="22"/>
      <c r="AO39" s="5"/>
      <c r="AP39" s="5"/>
      <c r="AQ39" s="23"/>
      <c r="AR39" s="21"/>
      <c r="AS39" s="22"/>
      <c r="AT39" s="22"/>
      <c r="AU39" s="22"/>
      <c r="AV39" s="5"/>
      <c r="AW39" s="5"/>
      <c r="AX39" s="23"/>
      <c r="AY39" s="21"/>
      <c r="AZ39" s="22"/>
      <c r="BA39" s="22"/>
      <c r="BB39" s="22"/>
      <c r="BC39" s="5"/>
      <c r="BD39" s="5"/>
      <c r="BE39" s="23"/>
      <c r="BF39" s="21"/>
      <c r="BG39" s="22"/>
      <c r="BH39" s="22"/>
      <c r="BI39" s="22"/>
      <c r="BJ39" s="5"/>
      <c r="BK39" s="5"/>
      <c r="BL39" s="23"/>
      <c r="BM39" s="21"/>
      <c r="BN39" s="22"/>
      <c r="BO39" s="22"/>
      <c r="BP39" s="22"/>
      <c r="BQ39" s="5"/>
      <c r="BR39" s="5"/>
      <c r="BS39" s="29"/>
      <c r="BT39" s="29"/>
      <c r="BU39" s="29"/>
      <c r="BV39" s="29"/>
      <c r="BW39" s="29"/>
      <c r="BX39" s="29"/>
      <c r="BY39" s="29"/>
    </row>
    <row r="40" spans="1:77" ht="13.5" customHeight="1">
      <c r="A40" s="234" t="s">
        <v>69</v>
      </c>
      <c r="B40" s="44">
        <v>17836643</v>
      </c>
      <c r="C40" s="44">
        <v>26320030</v>
      </c>
      <c r="D40" s="162">
        <f>D32+D34+D36+D38</f>
        <v>2526237</v>
      </c>
      <c r="E40" s="209"/>
      <c r="F40" s="162">
        <f>F32+F34+F36+F38</f>
        <v>1945654</v>
      </c>
      <c r="G40" s="215"/>
      <c r="H40" s="162">
        <f>H32+H34+H36+H38</f>
        <v>1410796</v>
      </c>
      <c r="I40" s="215"/>
      <c r="J40" s="162">
        <f>J32+J34+J36+J38</f>
        <v>1769496</v>
      </c>
      <c r="K40" s="215"/>
      <c r="L40" s="162">
        <f>L32+L34+L36+L38</f>
        <v>2604281</v>
      </c>
      <c r="M40" s="215"/>
      <c r="N40" s="162">
        <f>N32+N34+N36+N38</f>
        <v>1190226</v>
      </c>
      <c r="O40" s="215"/>
      <c r="P40" s="162">
        <f>P32+P34+P36+P38</f>
        <v>980632</v>
      </c>
      <c r="Q40" s="215"/>
      <c r="R40" s="162">
        <f>R32+R34+R36+R38</f>
        <v>2462528</v>
      </c>
      <c r="S40" s="215"/>
      <c r="T40" s="162">
        <f>T32+T34+T36+T38</f>
        <v>1275087</v>
      </c>
      <c r="U40" s="215"/>
      <c r="V40" s="162">
        <f>V32+V34+V36+V38</f>
        <v>1923581</v>
      </c>
      <c r="W40" s="215"/>
      <c r="X40" s="162">
        <f>X32+X34+X36+X38</f>
        <v>1513831</v>
      </c>
      <c r="Y40" s="215"/>
      <c r="Z40" s="162">
        <f>Z32+Z34+Z36+Z38</f>
        <v>0</v>
      </c>
      <c r="AA40" s="247"/>
      <c r="AB40" s="69">
        <f>AB32+AB34+AB36+AB38</f>
        <v>19602349</v>
      </c>
      <c r="AC40" s="3"/>
      <c r="AD40" s="145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9"/>
      <c r="BT40" s="29"/>
      <c r="BU40" s="29"/>
      <c r="BV40" s="29"/>
      <c r="BW40" s="29"/>
      <c r="BX40" s="29"/>
      <c r="BY40" s="29"/>
    </row>
    <row r="41" spans="1:77" ht="13.5" customHeight="1">
      <c r="A41" s="233"/>
      <c r="B41" s="6">
        <v>92659704</v>
      </c>
      <c r="C41" s="6">
        <v>109437731</v>
      </c>
      <c r="D41" s="159">
        <f>D33+D35+D37+D39</f>
        <v>11117409</v>
      </c>
      <c r="E41" s="210"/>
      <c r="F41" s="159">
        <f>F33+F35+F37+F39</f>
        <v>8243244</v>
      </c>
      <c r="G41" s="216"/>
      <c r="H41" s="159">
        <f>H33+H35+H37+H39</f>
        <v>4212391</v>
      </c>
      <c r="I41" s="216"/>
      <c r="J41" s="159">
        <f>J33+J35+J37+J39</f>
        <v>6855938</v>
      </c>
      <c r="K41" s="216"/>
      <c r="L41" s="159">
        <f>L33+L35+L37+L39</f>
        <v>9614966</v>
      </c>
      <c r="M41" s="216"/>
      <c r="N41" s="159">
        <f>N33+N35+N37+N39</f>
        <v>3830703</v>
      </c>
      <c r="O41" s="216"/>
      <c r="P41" s="159">
        <f>P33+P35+P37+P39</f>
        <v>3403235</v>
      </c>
      <c r="Q41" s="216"/>
      <c r="R41" s="159">
        <f>R33+R35+R37+R39</f>
        <v>10105373</v>
      </c>
      <c r="S41" s="216"/>
      <c r="T41" s="159">
        <f>T33+T35+T37+T39</f>
        <v>4441207</v>
      </c>
      <c r="U41" s="216"/>
      <c r="V41" s="159">
        <f>V33+V35+V37+V39</f>
        <v>7386493</v>
      </c>
      <c r="W41" s="216"/>
      <c r="X41" s="159">
        <f>X33+X35+X37+X39</f>
        <v>5702497</v>
      </c>
      <c r="Y41" s="216"/>
      <c r="Z41" s="159">
        <f>Z33+Z35+Z37+Z39</f>
        <v>0</v>
      </c>
      <c r="AA41" s="248"/>
      <c r="AB41" s="9">
        <f>AB33+AB35+AB37+AB39</f>
        <v>74913456</v>
      </c>
      <c r="AC41" s="3"/>
      <c r="AD41" s="145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9"/>
      <c r="BT41" s="29"/>
      <c r="BU41" s="29"/>
      <c r="BV41" s="29"/>
      <c r="BW41" s="29"/>
      <c r="BX41" s="29"/>
      <c r="BY41" s="29"/>
    </row>
    <row r="42" spans="1:77" ht="13.5" customHeight="1">
      <c r="A42" s="232" t="s">
        <v>70</v>
      </c>
      <c r="B42" s="207"/>
      <c r="C42" s="207"/>
      <c r="D42" s="207"/>
      <c r="E42" s="205"/>
      <c r="F42" s="40">
        <f>D40+F40</f>
        <v>4471891</v>
      </c>
      <c r="G42" s="217"/>
      <c r="H42" s="40">
        <f>F42+H40</f>
        <v>5882687</v>
      </c>
      <c r="I42" s="217"/>
      <c r="J42" s="40">
        <f>H42+J40</f>
        <v>7652183</v>
      </c>
      <c r="K42" s="217"/>
      <c r="L42" s="40">
        <f>J42+L40</f>
        <v>10256464</v>
      </c>
      <c r="M42" s="217"/>
      <c r="N42" s="40">
        <f>L42+N40</f>
        <v>11446690</v>
      </c>
      <c r="O42" s="217"/>
      <c r="P42" s="40">
        <f>N42+P40</f>
        <v>12427322</v>
      </c>
      <c r="Q42" s="217"/>
      <c r="R42" s="40">
        <f>P42+R40</f>
        <v>14889850</v>
      </c>
      <c r="S42" s="217"/>
      <c r="T42" s="40">
        <f>R42+T40</f>
        <v>16164937</v>
      </c>
      <c r="U42" s="217"/>
      <c r="V42" s="40">
        <f>T42+V40</f>
        <v>18088518</v>
      </c>
      <c r="W42" s="217"/>
      <c r="X42" s="40">
        <f>V42+X40</f>
        <v>19602349</v>
      </c>
      <c r="Y42" s="217"/>
      <c r="Z42" s="40">
        <f>X42+Z40</f>
        <v>19602349</v>
      </c>
      <c r="AA42" s="243"/>
      <c r="AB42" s="230"/>
      <c r="AC42" s="3"/>
      <c r="AD42" s="145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9"/>
      <c r="BT42" s="29"/>
      <c r="BU42" s="29"/>
      <c r="BV42" s="29"/>
      <c r="BW42" s="29"/>
      <c r="BX42" s="29"/>
      <c r="BY42" s="29"/>
    </row>
    <row r="43" spans="1:77" ht="13.5" customHeight="1" thickBot="1">
      <c r="A43" s="235"/>
      <c r="B43" s="208"/>
      <c r="C43" s="208"/>
      <c r="D43" s="208"/>
      <c r="E43" s="206"/>
      <c r="F43" s="14">
        <f>D41+F41</f>
        <v>19360653</v>
      </c>
      <c r="G43" s="218"/>
      <c r="H43" s="14">
        <f>F43+H41</f>
        <v>23573044</v>
      </c>
      <c r="I43" s="218"/>
      <c r="J43" s="14">
        <f>H43+J41</f>
        <v>30428982</v>
      </c>
      <c r="K43" s="218"/>
      <c r="L43" s="14">
        <f>J43+L41</f>
        <v>40043948</v>
      </c>
      <c r="M43" s="218"/>
      <c r="N43" s="14">
        <f>L43+N41</f>
        <v>43874651</v>
      </c>
      <c r="O43" s="218"/>
      <c r="P43" s="14">
        <f>N43+P41</f>
        <v>47277886</v>
      </c>
      <c r="Q43" s="218"/>
      <c r="R43" s="14">
        <f>P43+R41</f>
        <v>57383259</v>
      </c>
      <c r="S43" s="218"/>
      <c r="T43" s="14">
        <f>R43+T41</f>
        <v>61824466</v>
      </c>
      <c r="U43" s="218"/>
      <c r="V43" s="14">
        <f>T43+V41</f>
        <v>69210959</v>
      </c>
      <c r="W43" s="218"/>
      <c r="X43" s="14">
        <f>V43+X41</f>
        <v>74913456</v>
      </c>
      <c r="Y43" s="218"/>
      <c r="Z43" s="14">
        <f>X43+Z41</f>
        <v>74913456</v>
      </c>
      <c r="AA43" s="244"/>
      <c r="AB43" s="231"/>
      <c r="AC43" s="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9"/>
      <c r="BT43" s="29"/>
      <c r="BU43" s="29"/>
      <c r="BV43" s="29"/>
      <c r="BW43" s="29"/>
      <c r="BX43" s="29"/>
      <c r="BY43" s="29"/>
    </row>
    <row r="44" spans="1:77" s="62" customFormat="1" ht="24.75" customHeight="1" thickBot="1">
      <c r="A44" s="87" t="s">
        <v>89</v>
      </c>
      <c r="B44" s="88"/>
      <c r="C44" s="88"/>
      <c r="D44" s="89"/>
      <c r="E44" s="90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3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91"/>
      <c r="BT44" s="91"/>
      <c r="BU44" s="91"/>
      <c r="BV44" s="91"/>
      <c r="BW44" s="91"/>
      <c r="BX44" s="91"/>
      <c r="BY44" s="91"/>
    </row>
    <row r="45" spans="1:77" ht="13.5" customHeight="1">
      <c r="A45" s="234" t="s">
        <v>103</v>
      </c>
      <c r="B45" s="44">
        <v>472773</v>
      </c>
      <c r="C45" s="44">
        <v>582310</v>
      </c>
      <c r="D45" s="164">
        <f>'輸入月別'!C29</f>
        <v>27201</v>
      </c>
      <c r="E45" s="50">
        <f>IF(ISERROR(D46/D45),0,D46/D45)</f>
        <v>37.03606485055696</v>
      </c>
      <c r="F45" s="40">
        <f>'輸入月別'!K29</f>
        <v>25098</v>
      </c>
      <c r="G45" s="50">
        <f>IF(ISERROR(F46/F45),0,F46/F45)</f>
        <v>39.942784285600446</v>
      </c>
      <c r="H45" s="178">
        <f>'輸入月別'!S29</f>
        <v>35508</v>
      </c>
      <c r="I45" s="50">
        <f>IF(ISERROR(H46/H45),0,H46/H45)</f>
        <v>27.404415906274643</v>
      </c>
      <c r="J45" s="178">
        <f>'輸入月別'!AA29</f>
        <v>23382</v>
      </c>
      <c r="K45" s="50">
        <f>IF(ISERROR(J46/J45),0,J46/J45)</f>
        <v>38.445770250620136</v>
      </c>
      <c r="L45" s="178">
        <f>'輸入月別'!AI29</f>
        <v>50789</v>
      </c>
      <c r="M45" s="50">
        <f>IF(ISERROR(L46/L45),0,L46/L45)</f>
        <v>19.933272952804742</v>
      </c>
      <c r="N45" s="40">
        <f>'輸入月別'!AQ29</f>
        <v>28098</v>
      </c>
      <c r="O45" s="50">
        <f>IF(ISERROR(N46/N45),0,N46/N45)</f>
        <v>26.75695779059008</v>
      </c>
      <c r="P45" s="40">
        <f>'輸入月別'!C66</f>
        <v>34979</v>
      </c>
      <c r="Q45" s="50">
        <f>IF(ISERROR(P46/P45),0,P46/P45)</f>
        <v>23.306898424769148</v>
      </c>
      <c r="R45" s="40">
        <f>'輸入月別'!K66</f>
        <v>37274</v>
      </c>
      <c r="S45" s="50">
        <f>IF(ISERROR(R46/R45),0,R46/R45)</f>
        <v>23.7510328915598</v>
      </c>
      <c r="T45" s="40">
        <f>'輸入月別'!S66</f>
        <v>44118</v>
      </c>
      <c r="U45" s="50">
        <f>IF(ISERROR(T46/T45),0,T46/T45)</f>
        <v>21.623691010471916</v>
      </c>
      <c r="V45" s="178">
        <f>'輸入月別'!AA66</f>
        <v>24728</v>
      </c>
      <c r="W45" s="50">
        <f>IF(ISERROR(V46/V45),0,V46/V45)</f>
        <v>38.53376738919444</v>
      </c>
      <c r="X45" s="40">
        <f>'輸入月別'!AI66</f>
        <v>28244</v>
      </c>
      <c r="Y45" s="50">
        <f>IF(ISERROR(X46/X45),0,X46/X45)</f>
        <v>35.534839257895484</v>
      </c>
      <c r="Z45" s="40">
        <f>'輸入月別'!AQ66</f>
        <v>0</v>
      </c>
      <c r="AA45" s="50">
        <f>IF(ISERROR(Z46/Z45),0,Z46/Z45)</f>
        <v>0</v>
      </c>
      <c r="AB45" s="184">
        <f aca="true" t="shared" si="2" ref="AB45:AB56">D45+F45+H45+J45+L45+N45+P45+R45+T45+V45+X45+Z45</f>
        <v>359419</v>
      </c>
      <c r="AC45" s="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9"/>
      <c r="BT45" s="29"/>
      <c r="BU45" s="29"/>
      <c r="BV45" s="29"/>
      <c r="BW45" s="29"/>
      <c r="BX45" s="29"/>
      <c r="BY45" s="29"/>
    </row>
    <row r="46" spans="1:77" ht="13.5" customHeight="1">
      <c r="A46" s="233"/>
      <c r="B46" s="6">
        <v>13746708</v>
      </c>
      <c r="C46" s="6">
        <v>14964515</v>
      </c>
      <c r="D46" s="159">
        <f>'輸入月別'!D29</f>
        <v>1007418</v>
      </c>
      <c r="E46" s="52"/>
      <c r="F46" s="6">
        <f>'輸入月別'!L29</f>
        <v>1002484</v>
      </c>
      <c r="G46" s="52"/>
      <c r="H46" s="187">
        <f>'輸入月別'!T29</f>
        <v>973076</v>
      </c>
      <c r="I46" s="52"/>
      <c r="J46" s="187">
        <f>'輸入月別'!AB29</f>
        <v>898939</v>
      </c>
      <c r="K46" s="52"/>
      <c r="L46" s="187">
        <f>'輸入月別'!AJ29</f>
        <v>1012391</v>
      </c>
      <c r="M46" s="52"/>
      <c r="N46" s="6">
        <f>'輸入月別'!AR29</f>
        <v>751817</v>
      </c>
      <c r="O46" s="52"/>
      <c r="P46" s="175">
        <f>'輸入月別'!D66</f>
        <v>815252</v>
      </c>
      <c r="Q46" s="52"/>
      <c r="R46" s="6">
        <f>'輸入月別'!L66</f>
        <v>885296</v>
      </c>
      <c r="S46" s="52"/>
      <c r="T46" s="175">
        <f>'輸入月別'!T66</f>
        <v>953994</v>
      </c>
      <c r="U46" s="70"/>
      <c r="V46" s="175">
        <f>'輸入月別'!AB66</f>
        <v>952863</v>
      </c>
      <c r="W46" s="51"/>
      <c r="X46" s="6">
        <f>'輸入月別'!AJ66</f>
        <v>1003646</v>
      </c>
      <c r="Y46" s="70"/>
      <c r="Z46" s="6">
        <f>'輸入月別'!AR66</f>
        <v>0</v>
      </c>
      <c r="AA46" s="70"/>
      <c r="AB46" s="188">
        <f t="shared" si="2"/>
        <v>10257176</v>
      </c>
      <c r="AC46" s="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9"/>
      <c r="BT46" s="29"/>
      <c r="BU46" s="29"/>
      <c r="BV46" s="29"/>
      <c r="BW46" s="29"/>
      <c r="BX46" s="29"/>
      <c r="BY46" s="29"/>
    </row>
    <row r="47" spans="1:77" ht="13.5" customHeight="1">
      <c r="A47" s="232" t="s">
        <v>66</v>
      </c>
      <c r="B47" s="37">
        <v>340739</v>
      </c>
      <c r="C47" s="37">
        <v>307062</v>
      </c>
      <c r="D47" s="160">
        <f>'輸入月別'!C30</f>
        <v>10828</v>
      </c>
      <c r="E47" s="50">
        <f>IF(ISERROR(D48/D47),0,D48/D47)</f>
        <v>89.99510528260066</v>
      </c>
      <c r="F47" s="38">
        <f>'輸入月別'!K30</f>
        <v>23047</v>
      </c>
      <c r="G47" s="50">
        <f>IF(ISERROR(F48/F47),0,F48/F47)</f>
        <v>33.3232958736495</v>
      </c>
      <c r="H47" s="195">
        <f>'輸入月別'!S30</f>
        <v>25514</v>
      </c>
      <c r="I47" s="50">
        <f>IF(ISERROR(H48/H47),0,H48/H47)</f>
        <v>45.68401661832719</v>
      </c>
      <c r="J47" s="38">
        <f>'輸入月別'!AA30</f>
        <v>31695</v>
      </c>
      <c r="K47" s="50">
        <f>IF(ISERROR(J48/J47),0,J48/J47)</f>
        <v>29.69222274806752</v>
      </c>
      <c r="L47" s="39">
        <f>'輸入月別'!AI30</f>
        <v>35674</v>
      </c>
      <c r="M47" s="50">
        <f>IF(ISERROR(L48/L47),0,L48/L47)</f>
        <v>28.76677692437069</v>
      </c>
      <c r="N47" s="39">
        <f>'輸入月別'!AQ30</f>
        <v>43455</v>
      </c>
      <c r="O47" s="50">
        <f>IF(ISERROR(N48/N47),0,N48/N47)</f>
        <v>29.072833966171903</v>
      </c>
      <c r="P47" s="39">
        <f>'輸入月別'!C67</f>
        <v>17121</v>
      </c>
      <c r="Q47" s="58">
        <f>IF(ISERROR(P48/P47),0,P48/P47)</f>
        <v>59.99731324104901</v>
      </c>
      <c r="R47" s="39">
        <f>'輸入月別'!K67</f>
        <v>35102</v>
      </c>
      <c r="S47" s="58">
        <f>IF(ISERROR(R48/R47),0,R48/R47)</f>
        <v>31.524841889351034</v>
      </c>
      <c r="T47" s="39">
        <f>'輸入月別'!S67</f>
        <v>29835</v>
      </c>
      <c r="U47" s="58">
        <f>IF(ISERROR(T48/T47),0,T48/T47)</f>
        <v>28.931322272498743</v>
      </c>
      <c r="V47" s="39">
        <f>'輸入月別'!AA67</f>
        <v>29452</v>
      </c>
      <c r="W47" s="58">
        <f>IF(ISERROR(V48/V47),0,V48/V47)</f>
        <v>37.40486214858074</v>
      </c>
      <c r="X47" s="39">
        <f>'輸入月別'!AI67</f>
        <v>34848</v>
      </c>
      <c r="Y47" s="50">
        <f>IF(ISERROR(X48/X47),0,X48/X47)</f>
        <v>33.13880280073462</v>
      </c>
      <c r="Z47" s="39">
        <f>'輸入月別'!AQ67</f>
        <v>0</v>
      </c>
      <c r="AA47" s="50">
        <f>IF(ISERROR(Z48/Z47),0,Z48/Z47)</f>
        <v>0</v>
      </c>
      <c r="AB47" s="45">
        <f t="shared" si="2"/>
        <v>316571</v>
      </c>
      <c r="AC47" s="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9"/>
      <c r="BT47" s="29"/>
      <c r="BU47" s="29"/>
      <c r="BV47" s="29"/>
      <c r="BW47" s="29"/>
      <c r="BX47" s="29"/>
      <c r="BY47" s="29"/>
    </row>
    <row r="48" spans="1:77" ht="13.5" customHeight="1">
      <c r="A48" s="255"/>
      <c r="B48" s="8">
        <v>13356943</v>
      </c>
      <c r="C48" s="8">
        <v>10061252</v>
      </c>
      <c r="D48" s="157">
        <f>'輸入月別'!D30</f>
        <v>974467</v>
      </c>
      <c r="E48" s="52"/>
      <c r="F48" s="10">
        <f>'輸入月別'!L30</f>
        <v>768002</v>
      </c>
      <c r="G48" s="52"/>
      <c r="H48" s="173">
        <f>'輸入月別'!T30</f>
        <v>1165582</v>
      </c>
      <c r="I48" s="52"/>
      <c r="J48" s="10">
        <f>'輸入月別'!AB30</f>
        <v>941095</v>
      </c>
      <c r="K48" s="50"/>
      <c r="L48" s="12">
        <f>'輸入月別'!AJ30</f>
        <v>1026226</v>
      </c>
      <c r="M48" s="50"/>
      <c r="N48" s="12">
        <f>'輸入月別'!AR30</f>
        <v>1263360</v>
      </c>
      <c r="O48" s="50"/>
      <c r="P48" s="12">
        <f>'輸入月別'!D67</f>
        <v>1027214</v>
      </c>
      <c r="Q48" s="50"/>
      <c r="R48" s="12">
        <f>'輸入月別'!L67</f>
        <v>1106585</v>
      </c>
      <c r="S48" s="50"/>
      <c r="T48" s="12">
        <f>'輸入月別'!T67</f>
        <v>863166</v>
      </c>
      <c r="U48" s="71"/>
      <c r="V48" s="12">
        <f>'輸入月別'!AB67</f>
        <v>1101648</v>
      </c>
      <c r="W48" s="72"/>
      <c r="X48" s="12">
        <f>'輸入月別'!AJ67</f>
        <v>1154821</v>
      </c>
      <c r="Y48" s="71"/>
      <c r="Z48" s="12">
        <f>'輸入月別'!AR67</f>
        <v>0</v>
      </c>
      <c r="AA48" s="71"/>
      <c r="AB48" s="17">
        <f t="shared" si="2"/>
        <v>11392166</v>
      </c>
      <c r="AC48" s="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9"/>
      <c r="BT48" s="29"/>
      <c r="BU48" s="29"/>
      <c r="BV48" s="29"/>
      <c r="BW48" s="29"/>
      <c r="BX48" s="29"/>
      <c r="BY48" s="29"/>
    </row>
    <row r="49" spans="1:77" ht="13.5" customHeight="1">
      <c r="A49" s="232" t="s">
        <v>67</v>
      </c>
      <c r="B49" s="37">
        <v>879872</v>
      </c>
      <c r="C49" s="37">
        <v>635757</v>
      </c>
      <c r="D49" s="158">
        <f>'輸入月別'!C31</f>
        <v>72938</v>
      </c>
      <c r="E49" s="50">
        <f>IF(ISERROR(D50/D49),0,D50/D49)</f>
        <v>23.03464586361019</v>
      </c>
      <c r="F49" s="37">
        <f>'輸入月別'!K31</f>
        <v>25201</v>
      </c>
      <c r="G49" s="50">
        <f>IF(ISERROR(F50/F49),0,F50/F49)</f>
        <v>37.55489861513432</v>
      </c>
      <c r="H49" s="37">
        <f>'輸入月別'!S31</f>
        <v>19008</v>
      </c>
      <c r="I49" s="50">
        <f>IF(ISERROR(H50/H49),0,H50/H49)</f>
        <v>45.47743055555556</v>
      </c>
      <c r="J49" s="37">
        <f>'輸入月別'!AA31</f>
        <v>28734</v>
      </c>
      <c r="K49" s="58">
        <f>IF(ISERROR(J50/J49),0,J50/J49)</f>
        <v>60.695273891557044</v>
      </c>
      <c r="L49" s="37">
        <f>'輸入月別'!AI31</f>
        <v>36799</v>
      </c>
      <c r="M49" s="58">
        <f>IF(ISERROR(L50/L49),0,L50/L49)</f>
        <v>47.4300932090546</v>
      </c>
      <c r="N49" s="37">
        <f>'輸入月別'!AQ31</f>
        <v>47960</v>
      </c>
      <c r="O49" s="58">
        <f>IF(ISERROR(N50/N49),0,N50/N49)</f>
        <v>29.45081317764804</v>
      </c>
      <c r="P49" s="37">
        <f>'輸入月別'!C68</f>
        <v>69856</v>
      </c>
      <c r="Q49" s="58">
        <f>IF(ISERROR(P50/P49),0,P50/P49)</f>
        <v>22.50866067338525</v>
      </c>
      <c r="R49" s="37">
        <f>'輸入月別'!K68</f>
        <v>57086</v>
      </c>
      <c r="S49" s="58">
        <f>IF(ISERROR(R50/R49),0,R50/R49)</f>
        <v>22.98588095154679</v>
      </c>
      <c r="T49" s="37">
        <f>'輸入月別'!S68</f>
        <v>41591</v>
      </c>
      <c r="U49" s="58">
        <f>IF(ISERROR(T50/T49),0,T50/T49)</f>
        <v>24.715515375922674</v>
      </c>
      <c r="V49" s="37">
        <f>'輸入月別'!AA68</f>
        <v>86630</v>
      </c>
      <c r="W49" s="58">
        <f>IF(ISERROR(V50/V49),0,V50/V49)</f>
        <v>24.397414290661434</v>
      </c>
      <c r="X49" s="37">
        <f>'輸入月別'!AI68</f>
        <v>76861</v>
      </c>
      <c r="Y49" s="58">
        <f>IF(ISERROR(X50/X49),0,X50/X49)</f>
        <v>19.902408243452467</v>
      </c>
      <c r="Z49" s="37">
        <f>'輸入月別'!AQ68</f>
        <v>0</v>
      </c>
      <c r="AA49" s="58">
        <f>IF(ISERROR(Z50/Z49),0,Z50/Z49)</f>
        <v>0</v>
      </c>
      <c r="AB49" s="45">
        <f t="shared" si="2"/>
        <v>562664</v>
      </c>
      <c r="AC49" s="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9"/>
      <c r="BT49" s="29"/>
      <c r="BU49" s="29"/>
      <c r="BV49" s="29"/>
      <c r="BW49" s="29"/>
      <c r="BX49" s="29"/>
      <c r="BY49" s="29"/>
    </row>
    <row r="50" spans="1:77" ht="13.5" customHeight="1">
      <c r="A50" s="233"/>
      <c r="B50" s="6">
        <v>20938236</v>
      </c>
      <c r="C50" s="6">
        <v>15969958</v>
      </c>
      <c r="D50" s="159">
        <f>'輸入月別'!D31</f>
        <v>1680101</v>
      </c>
      <c r="E50" s="52"/>
      <c r="F50" s="198">
        <f>'輸入月別'!L31</f>
        <v>946421</v>
      </c>
      <c r="G50" s="52"/>
      <c r="H50" s="6">
        <f>'輸入月別'!T31</f>
        <v>864435</v>
      </c>
      <c r="I50" s="52"/>
      <c r="J50" s="6">
        <f>'輸入月別'!AB31</f>
        <v>1744018</v>
      </c>
      <c r="K50" s="52"/>
      <c r="L50" s="6">
        <f>'輸入月別'!AJ31</f>
        <v>1745380</v>
      </c>
      <c r="M50" s="52"/>
      <c r="N50" s="6">
        <f>'輸入月別'!AR31</f>
        <v>1412461</v>
      </c>
      <c r="O50" s="52"/>
      <c r="P50" s="6">
        <f>'輸入月別'!D68</f>
        <v>1572365</v>
      </c>
      <c r="Q50" s="52"/>
      <c r="R50" s="6">
        <f>'輸入月別'!L68</f>
        <v>1312172</v>
      </c>
      <c r="S50" s="52"/>
      <c r="T50" s="6">
        <f>'輸入月別'!T68</f>
        <v>1027943</v>
      </c>
      <c r="U50" s="70"/>
      <c r="V50" s="6">
        <f>'輸入月別'!AB68</f>
        <v>2113548</v>
      </c>
      <c r="W50" s="51"/>
      <c r="X50" s="6">
        <f>'輸入月別'!AJ68</f>
        <v>1529719</v>
      </c>
      <c r="Y50" s="70"/>
      <c r="Z50" s="6">
        <f>'輸入月別'!AR68</f>
        <v>0</v>
      </c>
      <c r="AA50" s="70"/>
      <c r="AB50" s="17">
        <f t="shared" si="2"/>
        <v>15948563</v>
      </c>
      <c r="AC50" s="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9"/>
      <c r="BT50" s="29"/>
      <c r="BU50" s="29"/>
      <c r="BV50" s="29"/>
      <c r="BW50" s="29"/>
      <c r="BX50" s="29"/>
      <c r="BY50" s="29"/>
    </row>
    <row r="51" spans="1:77" ht="13.5" customHeight="1">
      <c r="A51" s="232" t="s">
        <v>22</v>
      </c>
      <c r="B51" s="37">
        <v>245780</v>
      </c>
      <c r="C51" s="37">
        <v>144610</v>
      </c>
      <c r="D51" s="160">
        <f>'輸入月別'!C32</f>
        <v>16458</v>
      </c>
      <c r="E51" s="50">
        <f>IF(ISERROR(D52/D51),0,D52/D51)</f>
        <v>30.853748936687325</v>
      </c>
      <c r="F51" s="38">
        <f>'輸入月別'!K32</f>
        <v>10691</v>
      </c>
      <c r="G51" s="50">
        <f>IF(ISERROR(F52/F51),0,F52/F51)</f>
        <v>44.65569170330184</v>
      </c>
      <c r="H51" s="38">
        <f>'輸入月別'!S32</f>
        <v>10472</v>
      </c>
      <c r="I51" s="50">
        <f>IF(ISERROR(H52/H51),0,H52/H51)</f>
        <v>42.68353705118411</v>
      </c>
      <c r="J51" s="38">
        <f>'輸入月別'!AA32</f>
        <v>13368</v>
      </c>
      <c r="K51" s="50">
        <f>IF(ISERROR(J52/J51),0,J52/J51)</f>
        <v>37.71364452423698</v>
      </c>
      <c r="L51" s="38">
        <f>'輸入月別'!AI32</f>
        <v>13581</v>
      </c>
      <c r="M51" s="50">
        <f>IF(ISERROR(L52/L51),0,L52/L51)</f>
        <v>37.02341506516457</v>
      </c>
      <c r="N51" s="38">
        <f>'輸入月別'!AQ32</f>
        <v>10997</v>
      </c>
      <c r="O51" s="50">
        <f>IF(ISERROR(N52/N51),0,N52/N51)</f>
        <v>34.93861962353369</v>
      </c>
      <c r="P51" s="38">
        <f>'輸入月別'!C69</f>
        <v>11543</v>
      </c>
      <c r="Q51" s="58">
        <f>IF(ISERROR(P52/P51),0,P52/P51)</f>
        <v>48.20272026336308</v>
      </c>
      <c r="R51" s="38">
        <f>'輸入月別'!K69</f>
        <v>13437</v>
      </c>
      <c r="S51" s="58">
        <f>IF(ISERROR(R52/R51),0,R52/R51)</f>
        <v>37.86537173476222</v>
      </c>
      <c r="T51" s="38">
        <f>'輸入月別'!S69</f>
        <v>10050</v>
      </c>
      <c r="U51" s="58">
        <f>IF(ISERROR(T52/T51),0,T52/T51)</f>
        <v>66.59233830845771</v>
      </c>
      <c r="V51" s="38">
        <f>'輸入月別'!AA69</f>
        <v>11494</v>
      </c>
      <c r="W51" s="58">
        <f>IF(ISERROR(V52/V51),0,V52/V51)</f>
        <v>61.62275970071342</v>
      </c>
      <c r="X51" s="38">
        <f>'輸入月別'!AI69</f>
        <v>8641</v>
      </c>
      <c r="Y51" s="58">
        <f>IF(ISERROR(X52/X51),0,X52/X51)</f>
        <v>68.01874783011226</v>
      </c>
      <c r="Z51" s="38">
        <f>'輸入月別'!AQ69</f>
        <v>0</v>
      </c>
      <c r="AA51" s="58">
        <f>IF(ISERROR(Z52/Z51),0,Z52/Z51)</f>
        <v>0</v>
      </c>
      <c r="AB51" s="45">
        <f t="shared" si="2"/>
        <v>130732</v>
      </c>
      <c r="AC51" s="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9"/>
      <c r="BT51" s="29"/>
      <c r="BU51" s="29"/>
      <c r="BV51" s="29"/>
      <c r="BW51" s="29"/>
      <c r="BX51" s="29"/>
      <c r="BY51" s="29"/>
    </row>
    <row r="52" spans="1:77" ht="13.5" customHeight="1">
      <c r="A52" s="233"/>
      <c r="B52" s="6">
        <v>7562982</v>
      </c>
      <c r="C52" s="6">
        <v>5961227</v>
      </c>
      <c r="D52" s="157">
        <f>'輸入月別'!D32</f>
        <v>507791</v>
      </c>
      <c r="E52" s="52"/>
      <c r="F52" s="10">
        <f>'輸入月別'!L32</f>
        <v>477414</v>
      </c>
      <c r="G52" s="52"/>
      <c r="H52" s="10">
        <f>'輸入月別'!T32</f>
        <v>446982</v>
      </c>
      <c r="I52" s="52"/>
      <c r="J52" s="10">
        <f>'輸入月別'!AB32</f>
        <v>504156</v>
      </c>
      <c r="K52" s="50"/>
      <c r="L52" s="10">
        <f>'輸入月別'!AJ32</f>
        <v>502815</v>
      </c>
      <c r="M52" s="50"/>
      <c r="N52" s="10">
        <f>'輸入月別'!AR32</f>
        <v>384220</v>
      </c>
      <c r="O52" s="50"/>
      <c r="P52" s="10">
        <f>'輸入月別'!D69</f>
        <v>556404</v>
      </c>
      <c r="Q52" s="50"/>
      <c r="R52" s="10">
        <f>'輸入月別'!L69</f>
        <v>508797</v>
      </c>
      <c r="S52" s="50"/>
      <c r="T52" s="10">
        <f>'輸入月別'!T69</f>
        <v>669253</v>
      </c>
      <c r="U52" s="51"/>
      <c r="V52" s="10">
        <f>'輸入月別'!AB69</f>
        <v>708292</v>
      </c>
      <c r="W52" s="70"/>
      <c r="X52" s="10">
        <f>'輸入月別'!AJ69</f>
        <v>587750</v>
      </c>
      <c r="Y52" s="51"/>
      <c r="Z52" s="10">
        <f>'輸入月別'!AR69</f>
        <v>0</v>
      </c>
      <c r="AA52" s="51"/>
      <c r="AB52" s="17">
        <f t="shared" si="2"/>
        <v>5853874</v>
      </c>
      <c r="AC52" s="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9"/>
      <c r="BT52" s="29"/>
      <c r="BU52" s="29"/>
      <c r="BV52" s="29"/>
      <c r="BW52" s="29"/>
      <c r="BX52" s="29"/>
      <c r="BY52" s="29"/>
    </row>
    <row r="53" spans="1:77" ht="13.5" customHeight="1">
      <c r="A53" s="232" t="s">
        <v>18</v>
      </c>
      <c r="B53" s="37">
        <v>331171</v>
      </c>
      <c r="C53" s="37">
        <v>315217</v>
      </c>
      <c r="D53" s="160">
        <f>'輸入月別'!C33</f>
        <v>47928</v>
      </c>
      <c r="E53" s="50">
        <f>IF(ISERROR(D54/D53),0,D54/D53)</f>
        <v>21.008471039893173</v>
      </c>
      <c r="F53" s="38">
        <f>'輸入月別'!K33</f>
        <v>30970</v>
      </c>
      <c r="G53" s="50">
        <f>IF(ISERROR(F54/F53),0,F54/F53)</f>
        <v>28.573393606716177</v>
      </c>
      <c r="H53" s="38">
        <f>'輸入月別'!S33</f>
        <v>27076</v>
      </c>
      <c r="I53" s="50">
        <f>IF(ISERROR(H54/H53),0,H54/H53)</f>
        <v>35.65349386910918</v>
      </c>
      <c r="J53" s="38">
        <f>'輸入月別'!AA33</f>
        <v>21323</v>
      </c>
      <c r="K53" s="58">
        <f>IF(ISERROR(J54/J53),0,J54/J53)</f>
        <v>45.45804999296534</v>
      </c>
      <c r="L53" s="39">
        <f>'輸入月別'!AI33</f>
        <v>37670</v>
      </c>
      <c r="M53" s="58">
        <f>IF(ISERROR(L54/L53),0,L54/L53)</f>
        <v>23.544332359968145</v>
      </c>
      <c r="N53" s="177">
        <f>'輸入月別'!AQ33</f>
        <v>34347</v>
      </c>
      <c r="O53" s="58">
        <f>IF(ISERROR(N54/N53),0,N54/N53)</f>
        <v>31.31764055084869</v>
      </c>
      <c r="P53" s="39">
        <f>'輸入月別'!C70</f>
        <v>30354</v>
      </c>
      <c r="Q53" s="58">
        <f>IF(ISERROR(P54/P53),0,P54/P53)</f>
        <v>36.086677208934574</v>
      </c>
      <c r="R53" s="39">
        <f>'輸入月別'!K70</f>
        <v>29259</v>
      </c>
      <c r="S53" s="58">
        <f>IF(ISERROR(R54/R53),0,R54/R53)</f>
        <v>36.94309443248231</v>
      </c>
      <c r="T53" s="39">
        <f>'輸入月別'!S70</f>
        <v>27635</v>
      </c>
      <c r="U53" s="58">
        <f>IF(ISERROR(T54/T53),0,T54/T53)</f>
        <v>41.095567215487605</v>
      </c>
      <c r="V53" s="39">
        <f>'輸入月別'!AA70</f>
        <v>38427</v>
      </c>
      <c r="W53" s="58">
        <f>IF(ISERROR(V54/V53),0,V54/V53)</f>
        <v>35.31254066151404</v>
      </c>
      <c r="X53" s="39">
        <f>'輸入月別'!AI70</f>
        <v>36705</v>
      </c>
      <c r="Y53" s="58">
        <f>IF(ISERROR(X54/X53),0,X54/X53)</f>
        <v>33.12469690777823</v>
      </c>
      <c r="Z53" s="39">
        <f>'輸入月別'!AQ70</f>
        <v>0</v>
      </c>
      <c r="AA53" s="58">
        <f>IF(ISERROR(Z54/Z53),0,Z54/Z53)</f>
        <v>0</v>
      </c>
      <c r="AB53" s="45">
        <f t="shared" si="2"/>
        <v>361694</v>
      </c>
      <c r="AC53" s="3"/>
      <c r="AD53" s="5"/>
      <c r="AE53" s="22"/>
      <c r="AF53" s="22"/>
      <c r="AG53" s="22"/>
      <c r="AH53" s="5"/>
      <c r="AI53" s="5"/>
      <c r="AJ53" s="23"/>
      <c r="AK53" s="5"/>
      <c r="AL53" s="22"/>
      <c r="AM53" s="22"/>
      <c r="AN53" s="22"/>
      <c r="AO53" s="5"/>
      <c r="AP53" s="5"/>
      <c r="AQ53" s="23"/>
      <c r="AR53" s="5"/>
      <c r="AS53" s="22"/>
      <c r="AT53" s="22"/>
      <c r="AU53" s="22"/>
      <c r="AV53" s="5"/>
      <c r="AW53" s="5"/>
      <c r="AX53" s="23"/>
      <c r="AY53" s="5"/>
      <c r="AZ53" s="22"/>
      <c r="BA53" s="22"/>
      <c r="BB53" s="22"/>
      <c r="BC53" s="5"/>
      <c r="BD53" s="5"/>
      <c r="BE53" s="23"/>
      <c r="BF53" s="5"/>
      <c r="BG53" s="22"/>
      <c r="BH53" s="22"/>
      <c r="BI53" s="22"/>
      <c r="BJ53" s="5"/>
      <c r="BK53" s="5"/>
      <c r="BL53" s="23"/>
      <c r="BM53" s="5"/>
      <c r="BN53" s="22"/>
      <c r="BO53" s="22"/>
      <c r="BP53" s="22"/>
      <c r="BQ53" s="5"/>
      <c r="BR53" s="5"/>
      <c r="BS53" s="29"/>
      <c r="BT53" s="29"/>
      <c r="BU53" s="29"/>
      <c r="BV53" s="29"/>
      <c r="BW53" s="29"/>
      <c r="BX53" s="29"/>
      <c r="BY53" s="29"/>
    </row>
    <row r="54" spans="1:77" ht="13.5" customHeight="1">
      <c r="A54" s="233"/>
      <c r="B54" s="6">
        <v>7372360</v>
      </c>
      <c r="C54" s="6">
        <v>8852969</v>
      </c>
      <c r="D54" s="157">
        <f>'輸入月別'!D33</f>
        <v>1006894</v>
      </c>
      <c r="E54" s="52"/>
      <c r="F54" s="173">
        <f>'輸入月別'!L33</f>
        <v>884918</v>
      </c>
      <c r="G54" s="52"/>
      <c r="H54" s="173">
        <f>'輸入月別'!T33</f>
        <v>965354</v>
      </c>
      <c r="I54" s="52"/>
      <c r="J54" s="173">
        <f>'輸入月別'!AB33</f>
        <v>969302</v>
      </c>
      <c r="K54" s="50"/>
      <c r="L54" s="12">
        <f>'輸入月別'!AJ33</f>
        <v>886915</v>
      </c>
      <c r="M54" s="50"/>
      <c r="N54" s="174">
        <f>'輸入月別'!AR33</f>
        <v>1075667</v>
      </c>
      <c r="O54" s="50"/>
      <c r="P54" s="12">
        <f>'輸入月別'!D70</f>
        <v>1095375</v>
      </c>
      <c r="Q54" s="50"/>
      <c r="R54" s="12">
        <f>'輸入月別'!L70</f>
        <v>1080918</v>
      </c>
      <c r="S54" s="50"/>
      <c r="T54" s="12">
        <f>'輸入月別'!T70</f>
        <v>1135676</v>
      </c>
      <c r="U54" s="71"/>
      <c r="V54" s="12">
        <f>'輸入月別'!AB70</f>
        <v>1356955</v>
      </c>
      <c r="W54" s="72"/>
      <c r="X54" s="12">
        <f>'輸入月別'!AJ70</f>
        <v>1215842</v>
      </c>
      <c r="Y54" s="71"/>
      <c r="Z54" s="12">
        <f>'輸入月別'!AR70</f>
        <v>0</v>
      </c>
      <c r="AA54" s="71"/>
      <c r="AB54" s="17">
        <f t="shared" si="2"/>
        <v>11673816</v>
      </c>
      <c r="AC54" s="3"/>
      <c r="AD54" s="21"/>
      <c r="AE54" s="22"/>
      <c r="AF54" s="22"/>
      <c r="AG54" s="22"/>
      <c r="AH54" s="5"/>
      <c r="AI54" s="5"/>
      <c r="AJ54" s="23"/>
      <c r="AK54" s="21"/>
      <c r="AL54" s="22"/>
      <c r="AM54" s="22"/>
      <c r="AN54" s="22"/>
      <c r="AO54" s="5"/>
      <c r="AP54" s="5"/>
      <c r="AQ54" s="23"/>
      <c r="AR54" s="21"/>
      <c r="AS54" s="22"/>
      <c r="AT54" s="22"/>
      <c r="AU54" s="22"/>
      <c r="AV54" s="5"/>
      <c r="AW54" s="5"/>
      <c r="AX54" s="23"/>
      <c r="AY54" s="21"/>
      <c r="AZ54" s="22"/>
      <c r="BA54" s="22"/>
      <c r="BB54" s="22"/>
      <c r="BC54" s="5"/>
      <c r="BD54" s="5"/>
      <c r="BE54" s="23"/>
      <c r="BF54" s="21"/>
      <c r="BG54" s="22"/>
      <c r="BH54" s="22"/>
      <c r="BI54" s="22"/>
      <c r="BJ54" s="5"/>
      <c r="BK54" s="5"/>
      <c r="BL54" s="23"/>
      <c r="BM54" s="21"/>
      <c r="BN54" s="22"/>
      <c r="BO54" s="22"/>
      <c r="BP54" s="22"/>
      <c r="BQ54" s="5"/>
      <c r="BR54" s="5"/>
      <c r="BS54" s="29"/>
      <c r="BT54" s="29"/>
      <c r="BU54" s="29"/>
      <c r="BV54" s="29"/>
      <c r="BW54" s="29"/>
      <c r="BX54" s="29"/>
      <c r="BY54" s="29"/>
    </row>
    <row r="55" spans="1:77" ht="13.5" customHeight="1">
      <c r="A55" s="232" t="s">
        <v>68</v>
      </c>
      <c r="B55" s="37">
        <v>331873</v>
      </c>
      <c r="C55" s="37">
        <v>352775</v>
      </c>
      <c r="D55" s="158">
        <f>'輸入月別'!C34</f>
        <v>30332</v>
      </c>
      <c r="E55" s="50">
        <f>IF(ISERROR(D56/D55),0,D56/D55)</f>
        <v>31.344520638269813</v>
      </c>
      <c r="F55" s="37">
        <f>'輸入月別'!K34</f>
        <v>28205</v>
      </c>
      <c r="G55" s="50">
        <f>IF(ISERROR(F56/F55),0,F56/F55)</f>
        <v>31.669952136146073</v>
      </c>
      <c r="H55" s="179">
        <f>'輸入月別'!S34</f>
        <v>29791</v>
      </c>
      <c r="I55" s="50">
        <f>IF(ISERROR(H56/H55),0,H56/H55)</f>
        <v>30.63270786479138</v>
      </c>
      <c r="J55" s="179">
        <f>'輸入月別'!AA34</f>
        <v>34617</v>
      </c>
      <c r="K55" s="58">
        <f>IF(ISERROR(J56/J55),0,J56/J55)</f>
        <v>29.370107172776382</v>
      </c>
      <c r="L55" s="179">
        <f>'輸入月別'!AI34</f>
        <v>35895</v>
      </c>
      <c r="M55" s="58">
        <f>IF(ISERROR(L56/L55),0,L56/L55)</f>
        <v>29.939852347123555</v>
      </c>
      <c r="N55" s="37">
        <f>'輸入月別'!AQ34</f>
        <v>32210</v>
      </c>
      <c r="O55" s="58">
        <f>IF(ISERROR(N56/N55),0,N56/N55)</f>
        <v>29.214684880471903</v>
      </c>
      <c r="P55" s="37">
        <f>'輸入月別'!C71</f>
        <v>37839</v>
      </c>
      <c r="Q55" s="58">
        <f>IF(ISERROR(P56/P55),0,P56/P55)</f>
        <v>34.05618541716219</v>
      </c>
      <c r="R55" s="179">
        <f>'輸入月別'!K71</f>
        <v>30665</v>
      </c>
      <c r="S55" s="58">
        <f>IF(ISERROR(R56/R55),0,R56/R55)</f>
        <v>45.64148051524539</v>
      </c>
      <c r="T55" s="179">
        <f>'輸入月別'!S71</f>
        <v>33426</v>
      </c>
      <c r="U55" s="58">
        <f>IF(ISERROR(T56/T55),0,T56/T55)</f>
        <v>32.86274157841201</v>
      </c>
      <c r="V55" s="37">
        <f>'輸入月別'!AA71</f>
        <v>34135</v>
      </c>
      <c r="W55" s="58">
        <f>IF(ISERROR(V56/V55),0,V56/V55)</f>
        <v>37.78028416581222</v>
      </c>
      <c r="X55" s="37">
        <v>28319</v>
      </c>
      <c r="Y55" s="58">
        <f>IF(ISERROR(X56/X55),0,X56/X55)</f>
        <v>45.08962180867969</v>
      </c>
      <c r="Z55" s="37">
        <f>'輸入月別'!AQ71</f>
        <v>0</v>
      </c>
      <c r="AA55" s="58">
        <f>IF(ISERROR(Z56/Z55),0,Z56/Z55)</f>
        <v>0</v>
      </c>
      <c r="AB55" s="185">
        <f t="shared" si="2"/>
        <v>355434</v>
      </c>
      <c r="AC55" s="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9"/>
      <c r="BT55" s="29"/>
      <c r="BU55" s="29"/>
      <c r="BV55" s="29"/>
      <c r="BW55" s="29"/>
      <c r="BX55" s="29"/>
      <c r="BY55" s="29"/>
    </row>
    <row r="56" spans="1:77" ht="13.5" customHeight="1" thickBot="1">
      <c r="A56" s="235"/>
      <c r="B56" s="8">
        <v>11833501</v>
      </c>
      <c r="C56" s="8">
        <v>11431553</v>
      </c>
      <c r="D56" s="161">
        <f>'輸入月別'!D34</f>
        <v>950742</v>
      </c>
      <c r="E56" s="52" t="s">
        <v>11</v>
      </c>
      <c r="F56" s="8">
        <v>893251</v>
      </c>
      <c r="G56" s="52" t="s">
        <v>11</v>
      </c>
      <c r="H56" s="189">
        <v>912579</v>
      </c>
      <c r="I56" s="52" t="s">
        <v>11</v>
      </c>
      <c r="J56" s="189">
        <f>'輸入月別'!AB34</f>
        <v>1016705</v>
      </c>
      <c r="K56" s="52"/>
      <c r="L56" s="189">
        <f>'輸入月別'!AJ34</f>
        <v>1074691</v>
      </c>
      <c r="M56" s="52"/>
      <c r="N56" s="189">
        <f>'輸入月別'!AR34</f>
        <v>941005</v>
      </c>
      <c r="O56" s="50"/>
      <c r="P56" s="8">
        <f>'輸入月別'!D71</f>
        <v>1288652</v>
      </c>
      <c r="Q56" s="52"/>
      <c r="R56" s="189">
        <f>'輸入月別'!L71</f>
        <v>1399596</v>
      </c>
      <c r="S56" s="52"/>
      <c r="T56" s="189">
        <f>'輸入月別'!T71</f>
        <v>1098470</v>
      </c>
      <c r="U56" s="72"/>
      <c r="V56" s="8">
        <f>'輸入月別'!AB71</f>
        <v>1289630</v>
      </c>
      <c r="W56" s="71"/>
      <c r="X56" s="8">
        <v>1276893</v>
      </c>
      <c r="Y56" s="72"/>
      <c r="Z56" s="8">
        <f>'輸入月別'!AR71</f>
        <v>0</v>
      </c>
      <c r="AA56" s="72"/>
      <c r="AB56" s="190">
        <f t="shared" si="2"/>
        <v>12142214</v>
      </c>
      <c r="AC56" s="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9"/>
      <c r="BT56" s="29"/>
      <c r="BU56" s="29"/>
      <c r="BV56" s="29"/>
      <c r="BW56" s="29"/>
      <c r="BX56" s="29"/>
      <c r="BY56" s="29"/>
    </row>
    <row r="57" spans="1:77" ht="13.5" customHeight="1">
      <c r="A57" s="234" t="s">
        <v>69</v>
      </c>
      <c r="B57" s="44">
        <v>2602208</v>
      </c>
      <c r="C57" s="44">
        <v>2337731</v>
      </c>
      <c r="D57" s="162">
        <f>D45+D47+D49+D51+D53+D55</f>
        <v>205685</v>
      </c>
      <c r="E57" s="209"/>
      <c r="F57" s="41">
        <f>F45+F47+F49+F51+F53+F55</f>
        <v>143212</v>
      </c>
      <c r="G57" s="215"/>
      <c r="H57" s="186">
        <f>H45+H47+H49+H51+H53+H55</f>
        <v>147369</v>
      </c>
      <c r="I57" s="215"/>
      <c r="J57" s="186">
        <f>J45+J47+J49+J51+J53+J55</f>
        <v>153119</v>
      </c>
      <c r="K57" s="215"/>
      <c r="L57" s="186">
        <f>L45+L47+L49+L51+L53+L55</f>
        <v>210408</v>
      </c>
      <c r="M57" s="215"/>
      <c r="N57" s="41">
        <f>N45+N47+N49+N51+N53+N55</f>
        <v>197067</v>
      </c>
      <c r="O57" s="215"/>
      <c r="P57" s="41">
        <f>P45+P47+P49+P51+P53+P55</f>
        <v>201692</v>
      </c>
      <c r="Q57" s="215"/>
      <c r="R57" s="186">
        <f>R45+R47+R49+R51+R53+R55</f>
        <v>202823</v>
      </c>
      <c r="S57" s="215"/>
      <c r="T57" s="186">
        <f>T45+T47+T49+T51+T53+T55</f>
        <v>186655</v>
      </c>
      <c r="U57" s="215"/>
      <c r="V57" s="41">
        <f>V45+V47+V49+V51+V53+V55</f>
        <v>224866</v>
      </c>
      <c r="W57" s="215"/>
      <c r="X57" s="41">
        <f>X45+X47+X49+X51+X53+X55</f>
        <v>213618</v>
      </c>
      <c r="Y57" s="215"/>
      <c r="Z57" s="41">
        <f>Z45+Z47+Z49+Z51+Z53+Z55</f>
        <v>0</v>
      </c>
      <c r="AA57" s="247"/>
      <c r="AB57" s="184">
        <f>AB45+AB47+AB49+AB51+AB53+AB55</f>
        <v>2086514</v>
      </c>
      <c r="AC57" s="3"/>
      <c r="AD57" s="145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9"/>
      <c r="BT57" s="29"/>
      <c r="BU57" s="29"/>
      <c r="BV57" s="29"/>
      <c r="BW57" s="29"/>
      <c r="BX57" s="29"/>
      <c r="BY57" s="29"/>
    </row>
    <row r="58" spans="1:77" ht="13.5" customHeight="1">
      <c r="A58" s="233"/>
      <c r="B58" s="8">
        <v>74810730</v>
      </c>
      <c r="C58" s="8">
        <v>67241474</v>
      </c>
      <c r="D58" s="159">
        <f>D46+D48+D50+D52+D54+D56</f>
        <v>6127413</v>
      </c>
      <c r="E58" s="210"/>
      <c r="F58" s="10">
        <f>F46+F48+F50+F52+F54+F56</f>
        <v>4972490</v>
      </c>
      <c r="G58" s="216"/>
      <c r="H58" s="191">
        <f>H46+H48+H50+H52+H54+H56</f>
        <v>5328008</v>
      </c>
      <c r="I58" s="216"/>
      <c r="J58" s="191">
        <f>J46+J48+J50+J52+J54+J56</f>
        <v>6074215</v>
      </c>
      <c r="K58" s="216"/>
      <c r="L58" s="191">
        <f>L46+L48+L50+L52+L54+L56</f>
        <v>6248418</v>
      </c>
      <c r="M58" s="216"/>
      <c r="N58" s="191">
        <f>N46+N48+N50+N52+N54+N56</f>
        <v>5828530</v>
      </c>
      <c r="O58" s="216"/>
      <c r="P58" s="10">
        <f>P46+P48+P50+P52+P54+P56</f>
        <v>6355262</v>
      </c>
      <c r="Q58" s="216"/>
      <c r="R58" s="191">
        <f>R46+R48+R50+R52+R54+R56</f>
        <v>6293364</v>
      </c>
      <c r="S58" s="216"/>
      <c r="T58" s="191">
        <f>T46+T48+T50+T52+T54+T56</f>
        <v>5748502</v>
      </c>
      <c r="U58" s="216"/>
      <c r="V58" s="10">
        <f>V46+V48+V50+V52+V54+V56</f>
        <v>7522936</v>
      </c>
      <c r="W58" s="216"/>
      <c r="X58" s="10">
        <f>X46+X48+X50+X52+X54+X56</f>
        <v>6768671</v>
      </c>
      <c r="Y58" s="216"/>
      <c r="Z58" s="10">
        <f>Z46+Z48+Z50+Z52+Z54+Z56</f>
        <v>0</v>
      </c>
      <c r="AA58" s="248"/>
      <c r="AB58" s="190">
        <f>AB46+AB48+AB50+AB52+AB54+AB56</f>
        <v>67267809</v>
      </c>
      <c r="AC58" s="3"/>
      <c r="AD58" s="145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9"/>
      <c r="BT58" s="29"/>
      <c r="BU58" s="29"/>
      <c r="BV58" s="29"/>
      <c r="BW58" s="29"/>
      <c r="BX58" s="29"/>
      <c r="BY58" s="29"/>
    </row>
    <row r="59" spans="1:77" ht="13.5" customHeight="1">
      <c r="A59" s="232" t="s">
        <v>70</v>
      </c>
      <c r="B59" s="207"/>
      <c r="C59" s="207"/>
      <c r="D59" s="245"/>
      <c r="E59" s="205"/>
      <c r="F59" s="40">
        <f>D57+F57</f>
        <v>348897</v>
      </c>
      <c r="G59" s="217"/>
      <c r="H59" s="178">
        <f>F59+H57</f>
        <v>496266</v>
      </c>
      <c r="I59" s="217"/>
      <c r="J59" s="178">
        <f>H59+J57</f>
        <v>649385</v>
      </c>
      <c r="K59" s="217"/>
      <c r="L59" s="178">
        <f>J59+L57</f>
        <v>859793</v>
      </c>
      <c r="M59" s="217"/>
      <c r="N59" s="40">
        <f>L59+N57</f>
        <v>1056860</v>
      </c>
      <c r="O59" s="217"/>
      <c r="P59" s="40">
        <f>N59+P57</f>
        <v>1258552</v>
      </c>
      <c r="Q59" s="217"/>
      <c r="R59" s="178">
        <f>P59+R57</f>
        <v>1461375</v>
      </c>
      <c r="S59" s="217"/>
      <c r="T59" s="178">
        <f>R59+T57</f>
        <v>1648030</v>
      </c>
      <c r="U59" s="217"/>
      <c r="V59" s="40">
        <f>T59+V57</f>
        <v>1872896</v>
      </c>
      <c r="W59" s="217"/>
      <c r="X59" s="40">
        <f>V59+X57</f>
        <v>2086514</v>
      </c>
      <c r="Y59" s="217"/>
      <c r="Z59" s="40">
        <f>X59+Z57</f>
        <v>2086514</v>
      </c>
      <c r="AA59" s="243"/>
      <c r="AB59" s="230"/>
      <c r="AC59" s="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9"/>
      <c r="BT59" s="29"/>
      <c r="BU59" s="29"/>
      <c r="BV59" s="29"/>
      <c r="BW59" s="29"/>
      <c r="BX59" s="29"/>
      <c r="BY59" s="29"/>
    </row>
    <row r="60" spans="1:77" ht="13.5" customHeight="1" thickBot="1">
      <c r="A60" s="235"/>
      <c r="B60" s="208"/>
      <c r="C60" s="208"/>
      <c r="D60" s="246"/>
      <c r="E60" s="206"/>
      <c r="F60" s="14">
        <f>D58+F58</f>
        <v>11099903</v>
      </c>
      <c r="G60" s="218"/>
      <c r="H60" s="192">
        <f>F60+H58</f>
        <v>16427911</v>
      </c>
      <c r="I60" s="218"/>
      <c r="J60" s="192">
        <f>H60+J58</f>
        <v>22502126</v>
      </c>
      <c r="K60" s="218"/>
      <c r="L60" s="192">
        <f>J60+L58</f>
        <v>28750544</v>
      </c>
      <c r="M60" s="218"/>
      <c r="N60" s="192">
        <f>L60+N58</f>
        <v>34579074</v>
      </c>
      <c r="O60" s="218"/>
      <c r="P60" s="14">
        <f>N60+P58</f>
        <v>40934336</v>
      </c>
      <c r="Q60" s="218"/>
      <c r="R60" s="192">
        <f>P60+R58</f>
        <v>47227700</v>
      </c>
      <c r="S60" s="218"/>
      <c r="T60" s="192">
        <f>R60+T58</f>
        <v>52976202</v>
      </c>
      <c r="U60" s="218"/>
      <c r="V60" s="14">
        <f>T60+V58</f>
        <v>60499138</v>
      </c>
      <c r="W60" s="218"/>
      <c r="X60" s="14">
        <f>V60+X58</f>
        <v>67267809</v>
      </c>
      <c r="Y60" s="218"/>
      <c r="Z60" s="14">
        <f>X60+Z58</f>
        <v>67267809</v>
      </c>
      <c r="AA60" s="244"/>
      <c r="AB60" s="231"/>
      <c r="AD60" s="5"/>
      <c r="AE60" s="22"/>
      <c r="AF60" s="22"/>
      <c r="AG60" s="22"/>
      <c r="AH60" s="5"/>
      <c r="AI60" s="5"/>
      <c r="AJ60" s="23"/>
      <c r="AK60" s="5"/>
      <c r="AL60" s="22"/>
      <c r="AM60" s="22"/>
      <c r="AN60" s="22"/>
      <c r="AO60" s="5"/>
      <c r="AP60" s="5"/>
      <c r="AQ60" s="23"/>
      <c r="AR60" s="5"/>
      <c r="AS60" s="22"/>
      <c r="AT60" s="22"/>
      <c r="AU60" s="22"/>
      <c r="AV60" s="5"/>
      <c r="AW60" s="5"/>
      <c r="AX60" s="23"/>
      <c r="AY60" s="5"/>
      <c r="AZ60" s="22"/>
      <c r="BA60" s="22"/>
      <c r="BB60" s="22"/>
      <c r="BC60" s="5"/>
      <c r="BD60" s="5"/>
      <c r="BE60" s="23"/>
      <c r="BF60" s="5"/>
      <c r="BG60" s="22"/>
      <c r="BH60" s="22"/>
      <c r="BI60" s="22"/>
      <c r="BJ60" s="5"/>
      <c r="BK60" s="5"/>
      <c r="BL60" s="23"/>
      <c r="BM60" s="5"/>
      <c r="BN60" s="22"/>
      <c r="BO60" s="22"/>
      <c r="BP60" s="22"/>
      <c r="BQ60" s="5"/>
      <c r="BR60" s="5"/>
      <c r="BS60" s="29"/>
      <c r="BT60" s="29"/>
      <c r="BU60" s="29"/>
      <c r="BV60" s="29"/>
      <c r="BW60" s="29"/>
      <c r="BX60" s="29"/>
      <c r="BY60" s="29"/>
    </row>
    <row r="61" spans="6:77" ht="13.5">
      <c r="F61" s="147"/>
      <c r="U61" s="48"/>
      <c r="AD61" s="21"/>
      <c r="AE61" s="22"/>
      <c r="AF61" s="22"/>
      <c r="AG61" s="22"/>
      <c r="AH61" s="5"/>
      <c r="AI61" s="5"/>
      <c r="AJ61" s="23"/>
      <c r="AK61" s="21"/>
      <c r="AL61" s="22"/>
      <c r="AM61" s="22"/>
      <c r="AN61" s="22"/>
      <c r="AO61" s="5"/>
      <c r="AP61" s="5"/>
      <c r="AQ61" s="23"/>
      <c r="AR61" s="21"/>
      <c r="AS61" s="22"/>
      <c r="AT61" s="22"/>
      <c r="AU61" s="22"/>
      <c r="AV61" s="5"/>
      <c r="AW61" s="5"/>
      <c r="AX61" s="23"/>
      <c r="AY61" s="21"/>
      <c r="AZ61" s="22"/>
      <c r="BA61" s="22"/>
      <c r="BB61" s="22"/>
      <c r="BC61" s="5"/>
      <c r="BD61" s="5"/>
      <c r="BE61" s="23"/>
      <c r="BF61" s="21"/>
      <c r="BG61" s="22"/>
      <c r="BH61" s="22"/>
      <c r="BI61" s="22"/>
      <c r="BJ61" s="5"/>
      <c r="BK61" s="5"/>
      <c r="BL61" s="23"/>
      <c r="BM61" s="21"/>
      <c r="BN61" s="22"/>
      <c r="BO61" s="22"/>
      <c r="BP61" s="22"/>
      <c r="BQ61" s="5"/>
      <c r="BR61" s="5"/>
      <c r="BS61" s="29"/>
      <c r="BT61" s="29"/>
      <c r="BU61" s="29"/>
      <c r="BV61" s="29"/>
      <c r="BW61" s="29"/>
      <c r="BX61" s="29"/>
      <c r="BY61" s="29"/>
    </row>
    <row r="62" spans="6:77" ht="13.5">
      <c r="F62" s="148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9"/>
      <c r="BT62" s="29"/>
      <c r="BU62" s="29"/>
      <c r="BV62" s="29"/>
      <c r="BW62" s="29"/>
      <c r="BX62" s="29"/>
      <c r="BY62" s="29"/>
    </row>
    <row r="63" spans="6:77" ht="13.5">
      <c r="F63" s="148"/>
      <c r="Y63" s="48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9"/>
      <c r="BT63" s="29"/>
      <c r="BU63" s="29"/>
      <c r="BV63" s="29"/>
      <c r="BW63" s="29"/>
      <c r="BX63" s="29"/>
      <c r="BY63" s="29"/>
    </row>
    <row r="64" spans="30:77" ht="13.5"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9"/>
      <c r="BT64" s="29"/>
      <c r="BU64" s="29"/>
      <c r="BV64" s="29"/>
      <c r="BW64" s="29"/>
      <c r="BX64" s="29"/>
      <c r="BY64" s="29"/>
    </row>
    <row r="65" spans="30:77" ht="13.5"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9"/>
      <c r="BT65" s="29"/>
      <c r="BU65" s="29"/>
      <c r="BV65" s="29"/>
      <c r="BW65" s="29"/>
      <c r="BX65" s="29"/>
      <c r="BY65" s="29"/>
    </row>
    <row r="66" spans="30:70" ht="13.5"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</row>
    <row r="67" spans="30:70" ht="13.5"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</row>
    <row r="68" spans="30:70" ht="13.5"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</row>
    <row r="69" spans="2:70" ht="13.5">
      <c r="B69" s="27"/>
      <c r="C69" s="27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</row>
    <row r="71" spans="2:3" ht="13.5">
      <c r="B71" s="27"/>
      <c r="C71" s="27"/>
    </row>
  </sheetData>
  <sheetProtection/>
  <mergeCells count="125">
    <mergeCell ref="A51:A52"/>
    <mergeCell ref="A53:A54"/>
    <mergeCell ref="A55:A56"/>
    <mergeCell ref="A57:A58"/>
    <mergeCell ref="A59:A60"/>
    <mergeCell ref="A34:A35"/>
    <mergeCell ref="A36:A37"/>
    <mergeCell ref="A40:A41"/>
    <mergeCell ref="A42:A43"/>
    <mergeCell ref="A38:A39"/>
    <mergeCell ref="A45:A46"/>
    <mergeCell ref="A47:A48"/>
    <mergeCell ref="A49:A50"/>
    <mergeCell ref="A25:A26"/>
    <mergeCell ref="A27:A28"/>
    <mergeCell ref="A29:A30"/>
    <mergeCell ref="A32:A33"/>
    <mergeCell ref="A17:A18"/>
    <mergeCell ref="A19:A20"/>
    <mergeCell ref="A21:A22"/>
    <mergeCell ref="A23:A24"/>
    <mergeCell ref="AB42:AB43"/>
    <mergeCell ref="AB29:AB30"/>
    <mergeCell ref="S42:S43"/>
    <mergeCell ref="U42:U43"/>
    <mergeCell ref="W42:W43"/>
    <mergeCell ref="AA40:AA41"/>
    <mergeCell ref="AB59:AB60"/>
    <mergeCell ref="A3:A4"/>
    <mergeCell ref="A5:A6"/>
    <mergeCell ref="A7:A8"/>
    <mergeCell ref="A9:A10"/>
    <mergeCell ref="A11:A12"/>
    <mergeCell ref="A13:A14"/>
    <mergeCell ref="A15:A16"/>
    <mergeCell ref="M57:M58"/>
    <mergeCell ref="O57:O58"/>
    <mergeCell ref="Q57:Q58"/>
    <mergeCell ref="Q42:Q43"/>
    <mergeCell ref="O42:O43"/>
    <mergeCell ref="E57:E58"/>
    <mergeCell ref="G57:G58"/>
    <mergeCell ref="I57:I58"/>
    <mergeCell ref="K57:K58"/>
    <mergeCell ref="K42:K43"/>
    <mergeCell ref="M42:M43"/>
    <mergeCell ref="S40:S41"/>
    <mergeCell ref="Y42:Y43"/>
    <mergeCell ref="AA42:AA43"/>
    <mergeCell ref="Y40:Y41"/>
    <mergeCell ref="B42:B43"/>
    <mergeCell ref="D42:D43"/>
    <mergeCell ref="E42:E43"/>
    <mergeCell ref="C42:C43"/>
    <mergeCell ref="G42:G43"/>
    <mergeCell ref="I42:I43"/>
    <mergeCell ref="M40:M41"/>
    <mergeCell ref="O40:O41"/>
    <mergeCell ref="Q40:Q41"/>
    <mergeCell ref="E40:E41"/>
    <mergeCell ref="G40:G41"/>
    <mergeCell ref="I40:I41"/>
    <mergeCell ref="K40:K4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E27:E28"/>
    <mergeCell ref="G27:G28"/>
    <mergeCell ref="I27:I28"/>
    <mergeCell ref="K27:K28"/>
    <mergeCell ref="M27:M28"/>
    <mergeCell ref="O27:O28"/>
    <mergeCell ref="Q27:Q28"/>
    <mergeCell ref="S27:S28"/>
    <mergeCell ref="U27:U28"/>
    <mergeCell ref="W27:W28"/>
    <mergeCell ref="Y27:Y28"/>
    <mergeCell ref="AA27:AA28"/>
    <mergeCell ref="B29:B30"/>
    <mergeCell ref="D29:D30"/>
    <mergeCell ref="E29:E30"/>
    <mergeCell ref="C29:C30"/>
    <mergeCell ref="G29:G30"/>
    <mergeCell ref="I29:I30"/>
    <mergeCell ref="K29:K30"/>
    <mergeCell ref="M29:M30"/>
    <mergeCell ref="O29:O30"/>
    <mergeCell ref="Q29:Q30"/>
    <mergeCell ref="S29:S30"/>
    <mergeCell ref="U29:U30"/>
    <mergeCell ref="W29:W30"/>
    <mergeCell ref="Y29:Y30"/>
    <mergeCell ref="AA29:AA30"/>
    <mergeCell ref="S57:S58"/>
    <mergeCell ref="U57:U58"/>
    <mergeCell ref="W57:W58"/>
    <mergeCell ref="Y57:Y58"/>
    <mergeCell ref="AA57:AA58"/>
    <mergeCell ref="U40:U41"/>
    <mergeCell ref="W40:W41"/>
    <mergeCell ref="B59:B60"/>
    <mergeCell ref="D59:D60"/>
    <mergeCell ref="E59:E60"/>
    <mergeCell ref="C59:C60"/>
    <mergeCell ref="G59:G60"/>
    <mergeCell ref="I59:I60"/>
    <mergeCell ref="D2:J2"/>
    <mergeCell ref="K59:K60"/>
    <mergeCell ref="M59:M60"/>
    <mergeCell ref="W59:W60"/>
    <mergeCell ref="Y59:Y60"/>
    <mergeCell ref="AA59:AA60"/>
    <mergeCell ref="O59:O60"/>
    <mergeCell ref="Q59:Q60"/>
    <mergeCell ref="S59:S60"/>
    <mergeCell ref="U59:U6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4"/>
  <sheetViews>
    <sheetView zoomScalePageLayoutView="0" workbookViewId="0" topLeftCell="Y34">
      <selection activeCell="AH38" sqref="AH38:AM38"/>
    </sheetView>
  </sheetViews>
  <sheetFormatPr defaultColWidth="8.875" defaultRowHeight="13.5"/>
  <cols>
    <col min="1" max="1" width="2.875" style="136" customWidth="1"/>
    <col min="2" max="2" width="15.75390625" style="73" customWidth="1"/>
    <col min="3" max="4" width="11.75390625" style="73" customWidth="1"/>
    <col min="5" max="5" width="8.625" style="73" customWidth="1"/>
    <col min="6" max="7" width="13.75390625" style="73" customWidth="1"/>
    <col min="8" max="9" width="2.875" style="136" customWidth="1"/>
    <col min="10" max="10" width="15.75390625" style="73" customWidth="1"/>
    <col min="11" max="12" width="11.875" style="73" customWidth="1"/>
    <col min="13" max="13" width="8.625" style="73" customWidth="1"/>
    <col min="14" max="15" width="13.75390625" style="73" customWidth="1"/>
    <col min="16" max="17" width="3.00390625" style="140" customWidth="1"/>
    <col min="18" max="18" width="15.75390625" style="73" customWidth="1"/>
    <col min="19" max="20" width="11.625" style="73" customWidth="1"/>
    <col min="21" max="21" width="8.625" style="73" customWidth="1"/>
    <col min="22" max="23" width="13.625" style="73" customWidth="1"/>
    <col min="24" max="25" width="3.00390625" style="140" customWidth="1"/>
    <col min="26" max="26" width="15.75390625" style="73" customWidth="1"/>
    <col min="27" max="28" width="11.625" style="73" customWidth="1"/>
    <col min="29" max="29" width="8.625" style="73" customWidth="1"/>
    <col min="30" max="31" width="13.625" style="73" customWidth="1"/>
    <col min="32" max="33" width="3.00390625" style="140" customWidth="1"/>
    <col min="34" max="34" width="17.125" style="73" customWidth="1"/>
    <col min="35" max="36" width="11.625" style="73" customWidth="1"/>
    <col min="37" max="37" width="8.875" style="73" customWidth="1"/>
    <col min="38" max="39" width="12.625" style="73" customWidth="1"/>
    <col min="40" max="41" width="3.00390625" style="140" customWidth="1"/>
    <col min="42" max="42" width="15.25390625" style="73" customWidth="1"/>
    <col min="43" max="44" width="11.75390625" style="73" customWidth="1"/>
    <col min="45" max="45" width="8.875" style="73" customWidth="1"/>
    <col min="46" max="47" width="13.625" style="73" customWidth="1"/>
    <col min="48" max="48" width="2.875" style="73" customWidth="1"/>
    <col min="49" max="16384" width="8.875" style="73" customWidth="1"/>
  </cols>
  <sheetData>
    <row r="1" spans="2:47" ht="49.5" customHeight="1" thickBot="1">
      <c r="B1" s="204" t="s">
        <v>106</v>
      </c>
      <c r="C1" s="204"/>
      <c r="D1" s="204"/>
      <c r="E1" s="204"/>
      <c r="F1" s="204"/>
      <c r="G1" s="204"/>
      <c r="J1" s="204" t="s">
        <v>107</v>
      </c>
      <c r="K1" s="204"/>
      <c r="L1" s="204"/>
      <c r="M1" s="204"/>
      <c r="N1" s="204"/>
      <c r="O1" s="204"/>
      <c r="R1" s="204" t="s">
        <v>110</v>
      </c>
      <c r="S1" s="204"/>
      <c r="T1" s="204"/>
      <c r="U1" s="204"/>
      <c r="V1" s="204"/>
      <c r="W1" s="204"/>
      <c r="Z1" s="204" t="s">
        <v>111</v>
      </c>
      <c r="AA1" s="204"/>
      <c r="AB1" s="204"/>
      <c r="AC1" s="204"/>
      <c r="AD1" s="204"/>
      <c r="AE1" s="204"/>
      <c r="AH1" s="204" t="s">
        <v>114</v>
      </c>
      <c r="AI1" s="204"/>
      <c r="AJ1" s="204"/>
      <c r="AK1" s="204"/>
      <c r="AL1" s="204"/>
      <c r="AM1" s="204"/>
      <c r="AP1" s="204" t="s">
        <v>116</v>
      </c>
      <c r="AQ1" s="204"/>
      <c r="AR1" s="204"/>
      <c r="AS1" s="204"/>
      <c r="AT1" s="204"/>
      <c r="AU1" s="204"/>
    </row>
    <row r="2" spans="2:47" ht="15" customHeight="1">
      <c r="B2" s="118" t="s">
        <v>32</v>
      </c>
      <c r="C2" s="238" t="s">
        <v>77</v>
      </c>
      <c r="D2" s="238" t="s">
        <v>78</v>
      </c>
      <c r="E2" s="238" t="s">
        <v>31</v>
      </c>
      <c r="F2" s="113" t="s">
        <v>29</v>
      </c>
      <c r="G2" s="114" t="s">
        <v>30</v>
      </c>
      <c r="J2" s="118" t="s">
        <v>32</v>
      </c>
      <c r="K2" s="238" t="s">
        <v>77</v>
      </c>
      <c r="L2" s="238" t="s">
        <v>78</v>
      </c>
      <c r="M2" s="238" t="s">
        <v>31</v>
      </c>
      <c r="N2" s="113" t="s">
        <v>29</v>
      </c>
      <c r="O2" s="114" t="s">
        <v>30</v>
      </c>
      <c r="R2" s="118" t="s">
        <v>32</v>
      </c>
      <c r="S2" s="238" t="s">
        <v>77</v>
      </c>
      <c r="T2" s="238" t="s">
        <v>78</v>
      </c>
      <c r="U2" s="238" t="s">
        <v>31</v>
      </c>
      <c r="V2" s="113" t="s">
        <v>29</v>
      </c>
      <c r="W2" s="114" t="s">
        <v>30</v>
      </c>
      <c r="Z2" s="118" t="s">
        <v>32</v>
      </c>
      <c r="AA2" s="238" t="s">
        <v>77</v>
      </c>
      <c r="AB2" s="238" t="s">
        <v>78</v>
      </c>
      <c r="AC2" s="238" t="s">
        <v>31</v>
      </c>
      <c r="AD2" s="113" t="s">
        <v>29</v>
      </c>
      <c r="AE2" s="114" t="s">
        <v>30</v>
      </c>
      <c r="AH2" s="118" t="s">
        <v>32</v>
      </c>
      <c r="AI2" s="238" t="s">
        <v>77</v>
      </c>
      <c r="AJ2" s="238" t="s">
        <v>78</v>
      </c>
      <c r="AK2" s="238" t="s">
        <v>31</v>
      </c>
      <c r="AL2" s="113" t="s">
        <v>29</v>
      </c>
      <c r="AM2" s="114" t="s">
        <v>30</v>
      </c>
      <c r="AP2" s="118" t="s">
        <v>32</v>
      </c>
      <c r="AQ2" s="238" t="s">
        <v>77</v>
      </c>
      <c r="AR2" s="238" t="s">
        <v>78</v>
      </c>
      <c r="AS2" s="238" t="s">
        <v>31</v>
      </c>
      <c r="AT2" s="113" t="s">
        <v>29</v>
      </c>
      <c r="AU2" s="114" t="s">
        <v>30</v>
      </c>
    </row>
    <row r="3" spans="2:47" ht="15" customHeight="1">
      <c r="B3" s="115" t="s">
        <v>33</v>
      </c>
      <c r="C3" s="239"/>
      <c r="D3" s="239"/>
      <c r="E3" s="239"/>
      <c r="F3" s="119" t="s">
        <v>79</v>
      </c>
      <c r="G3" s="142" t="s">
        <v>80</v>
      </c>
      <c r="J3" s="115" t="s">
        <v>33</v>
      </c>
      <c r="K3" s="239"/>
      <c r="L3" s="239"/>
      <c r="M3" s="239"/>
      <c r="N3" s="119" t="s">
        <v>79</v>
      </c>
      <c r="O3" s="142" t="s">
        <v>80</v>
      </c>
      <c r="R3" s="115" t="s">
        <v>33</v>
      </c>
      <c r="S3" s="239"/>
      <c r="T3" s="239"/>
      <c r="U3" s="239"/>
      <c r="V3" s="119" t="s">
        <v>79</v>
      </c>
      <c r="W3" s="142" t="s">
        <v>80</v>
      </c>
      <c r="Z3" s="115" t="s">
        <v>33</v>
      </c>
      <c r="AA3" s="239"/>
      <c r="AB3" s="239"/>
      <c r="AC3" s="239"/>
      <c r="AD3" s="119" t="s">
        <v>79</v>
      </c>
      <c r="AE3" s="142" t="s">
        <v>80</v>
      </c>
      <c r="AH3" s="115" t="s">
        <v>33</v>
      </c>
      <c r="AI3" s="239"/>
      <c r="AJ3" s="239"/>
      <c r="AK3" s="239"/>
      <c r="AL3" s="119" t="s">
        <v>79</v>
      </c>
      <c r="AM3" s="142" t="s">
        <v>80</v>
      </c>
      <c r="AP3" s="115" t="s">
        <v>33</v>
      </c>
      <c r="AQ3" s="239"/>
      <c r="AR3" s="239"/>
      <c r="AS3" s="239"/>
      <c r="AT3" s="119" t="s">
        <v>79</v>
      </c>
      <c r="AU3" s="142" t="s">
        <v>80</v>
      </c>
    </row>
    <row r="4" spans="2:47" ht="19.5" customHeight="1">
      <c r="B4" s="122" t="s">
        <v>40</v>
      </c>
      <c r="C4" s="76">
        <v>18252</v>
      </c>
      <c r="D4" s="76">
        <v>117033</v>
      </c>
      <c r="E4" s="75">
        <f>IF(ISERROR(D4/C4),0,D4/C4)</f>
        <v>6.4120644312952</v>
      </c>
      <c r="F4" s="76">
        <f aca="true" t="shared" si="0" ref="F4:G14">C4</f>
        <v>18252</v>
      </c>
      <c r="G4" s="129">
        <f t="shared" si="0"/>
        <v>117033</v>
      </c>
      <c r="J4" s="122" t="s">
        <v>40</v>
      </c>
      <c r="K4" s="76">
        <v>2936</v>
      </c>
      <c r="L4" s="76">
        <v>42533</v>
      </c>
      <c r="M4" s="75">
        <f>IF(ISERROR(L4/K4),0,L4/K4)</f>
        <v>14.486716621253406</v>
      </c>
      <c r="N4" s="76">
        <f aca="true" t="shared" si="1" ref="N4:N14">F4+K4</f>
        <v>21188</v>
      </c>
      <c r="O4" s="129">
        <f aca="true" t="shared" si="2" ref="O4:O14">G4+L4</f>
        <v>159566</v>
      </c>
      <c r="R4" s="122" t="s">
        <v>40</v>
      </c>
      <c r="S4" s="76">
        <v>13021</v>
      </c>
      <c r="T4" s="76">
        <v>76570</v>
      </c>
      <c r="U4" s="75">
        <f>IF(ISERROR(T4/S4),0,T4/S4)</f>
        <v>5.880500729590661</v>
      </c>
      <c r="V4" s="76">
        <f aca="true" t="shared" si="3" ref="V4:V14">N4+S4</f>
        <v>34209</v>
      </c>
      <c r="W4" s="129">
        <f aca="true" t="shared" si="4" ref="W4:W14">O4+T4</f>
        <v>236136</v>
      </c>
      <c r="Z4" s="122" t="s">
        <v>40</v>
      </c>
      <c r="AA4" s="76">
        <v>19157</v>
      </c>
      <c r="AB4" s="76">
        <v>72759</v>
      </c>
      <c r="AC4" s="75">
        <f>IF(ISERROR(AB4/AA4),0,AB4/AA4)</f>
        <v>3.7980372709714465</v>
      </c>
      <c r="AD4" s="76">
        <f aca="true" t="shared" si="5" ref="AD4:AD14">V4+AA4</f>
        <v>53366</v>
      </c>
      <c r="AE4" s="129">
        <f aca="true" t="shared" si="6" ref="AE4:AE14">W4+AB4</f>
        <v>308895</v>
      </c>
      <c r="AH4" s="122" t="s">
        <v>40</v>
      </c>
      <c r="AI4" s="76">
        <v>6965</v>
      </c>
      <c r="AJ4" s="76">
        <v>90916</v>
      </c>
      <c r="AK4" s="75">
        <f aca="true" t="shared" si="7" ref="AK4:AK14">IF(ISERROR(AJ4/AI4),0,AJ4/AI4)</f>
        <v>13.05326633165829</v>
      </c>
      <c r="AL4" s="76">
        <f aca="true" t="shared" si="8" ref="AL4:AL14">AD4+AI4</f>
        <v>60331</v>
      </c>
      <c r="AM4" s="129">
        <f aca="true" t="shared" si="9" ref="AM4:AM14">AE4+AJ4</f>
        <v>399811</v>
      </c>
      <c r="AP4" s="122" t="s">
        <v>40</v>
      </c>
      <c r="AQ4" s="76">
        <v>4493</v>
      </c>
      <c r="AR4" s="76">
        <v>33737</v>
      </c>
      <c r="AS4" s="75">
        <f aca="true" t="shared" si="10" ref="AS4:AS14">IF(ISERROR(AR4/AQ4),0,AR4/AQ4)</f>
        <v>7.508791453371912</v>
      </c>
      <c r="AT4" s="76">
        <f aca="true" t="shared" si="11" ref="AT4:AT14">AL4+AQ4</f>
        <v>64824</v>
      </c>
      <c r="AU4" s="129">
        <f aca="true" t="shared" si="12" ref="AU4:AU14">AM4+AR4</f>
        <v>433548</v>
      </c>
    </row>
    <row r="5" spans="2:47" ht="19.5" customHeight="1">
      <c r="B5" s="122" t="s">
        <v>41</v>
      </c>
      <c r="C5" s="76">
        <v>20206</v>
      </c>
      <c r="D5" s="193">
        <v>204744</v>
      </c>
      <c r="E5" s="75">
        <f>IF(ISERROR(D5/C5),0,D5/C5)</f>
        <v>10.132831832129071</v>
      </c>
      <c r="F5" s="76">
        <f t="shared" si="0"/>
        <v>20206</v>
      </c>
      <c r="G5" s="129">
        <f t="shared" si="0"/>
        <v>204744</v>
      </c>
      <c r="J5" s="122" t="s">
        <v>41</v>
      </c>
      <c r="K5" s="76">
        <v>19770</v>
      </c>
      <c r="L5" s="99">
        <v>147332</v>
      </c>
      <c r="M5" s="75">
        <f>IF(ISERROR(L5/K5),0,L5/K5)</f>
        <v>7.4523014668689935</v>
      </c>
      <c r="N5" s="76">
        <f t="shared" si="1"/>
        <v>39976</v>
      </c>
      <c r="O5" s="129">
        <f t="shared" si="2"/>
        <v>352076</v>
      </c>
      <c r="R5" s="122" t="s">
        <v>41</v>
      </c>
      <c r="S5" s="76">
        <v>21096</v>
      </c>
      <c r="T5" s="99">
        <v>180007</v>
      </c>
      <c r="U5" s="75">
        <f>IF(ISERROR(T5/S5),0,T5/S5)</f>
        <v>8.532755024649223</v>
      </c>
      <c r="V5" s="76">
        <f t="shared" si="3"/>
        <v>61072</v>
      </c>
      <c r="W5" s="129">
        <f t="shared" si="4"/>
        <v>532083</v>
      </c>
      <c r="Z5" s="122" t="s">
        <v>41</v>
      </c>
      <c r="AA5" s="76">
        <v>24269</v>
      </c>
      <c r="AB5" s="99">
        <v>214724</v>
      </c>
      <c r="AC5" s="75">
        <f>IF(ISERROR(AB5/AA5),0,AB5/AA5)</f>
        <v>8.84766574642548</v>
      </c>
      <c r="AD5" s="76">
        <f t="shared" si="5"/>
        <v>85341</v>
      </c>
      <c r="AE5" s="129">
        <f t="shared" si="6"/>
        <v>746807</v>
      </c>
      <c r="AH5" s="122" t="s">
        <v>41</v>
      </c>
      <c r="AI5" s="76">
        <v>22057</v>
      </c>
      <c r="AJ5" s="99">
        <v>208037</v>
      </c>
      <c r="AK5" s="75">
        <f t="shared" si="7"/>
        <v>9.431790361336537</v>
      </c>
      <c r="AL5" s="76">
        <f t="shared" si="8"/>
        <v>107398</v>
      </c>
      <c r="AM5" s="129">
        <f t="shared" si="9"/>
        <v>954844</v>
      </c>
      <c r="AP5" s="122" t="s">
        <v>41</v>
      </c>
      <c r="AQ5" s="76">
        <v>38998</v>
      </c>
      <c r="AR5" s="99">
        <v>230936</v>
      </c>
      <c r="AS5" s="75">
        <f t="shared" si="10"/>
        <v>5.921739576388533</v>
      </c>
      <c r="AT5" s="76">
        <f t="shared" si="11"/>
        <v>146396</v>
      </c>
      <c r="AU5" s="129">
        <f t="shared" si="12"/>
        <v>1185780</v>
      </c>
    </row>
    <row r="6" spans="2:47" ht="19.5" customHeight="1">
      <c r="B6" s="122" t="s">
        <v>96</v>
      </c>
      <c r="C6" s="76">
        <v>47280</v>
      </c>
      <c r="D6" s="76">
        <v>538783</v>
      </c>
      <c r="E6" s="75">
        <f>IF(ISERROR(D6/C6),0,D6/C6)</f>
        <v>11.395579526226735</v>
      </c>
      <c r="F6" s="76">
        <f t="shared" si="0"/>
        <v>47280</v>
      </c>
      <c r="G6" s="129">
        <f t="shared" si="0"/>
        <v>538783</v>
      </c>
      <c r="J6" s="122" t="s">
        <v>96</v>
      </c>
      <c r="K6" s="76">
        <v>38065</v>
      </c>
      <c r="L6" s="76">
        <v>475809</v>
      </c>
      <c r="M6" s="75">
        <f>IF(ISERROR(L6/K6),0,L6/K6)</f>
        <v>12.499908052016288</v>
      </c>
      <c r="N6" s="76">
        <f t="shared" si="1"/>
        <v>85345</v>
      </c>
      <c r="O6" s="129">
        <f t="shared" si="2"/>
        <v>1014592</v>
      </c>
      <c r="R6" s="122" t="s">
        <v>96</v>
      </c>
      <c r="S6" s="76">
        <v>54059</v>
      </c>
      <c r="T6" s="76">
        <v>650857</v>
      </c>
      <c r="U6" s="75">
        <f>IF(ISERROR(T6/S6),0,T6/S6)</f>
        <v>12.03975286261307</v>
      </c>
      <c r="V6" s="76">
        <f t="shared" si="3"/>
        <v>139404</v>
      </c>
      <c r="W6" s="129">
        <f t="shared" si="4"/>
        <v>1665449</v>
      </c>
      <c r="Z6" s="122" t="s">
        <v>96</v>
      </c>
      <c r="AA6" s="76">
        <v>40278</v>
      </c>
      <c r="AB6" s="76">
        <v>560567</v>
      </c>
      <c r="AC6" s="75">
        <f>IF(ISERROR(AB6/AA6),0,AB6/AA6)</f>
        <v>13.917448731317345</v>
      </c>
      <c r="AD6" s="76">
        <f t="shared" si="5"/>
        <v>179682</v>
      </c>
      <c r="AE6" s="129">
        <f t="shared" si="6"/>
        <v>2226016</v>
      </c>
      <c r="AH6" s="122" t="s">
        <v>96</v>
      </c>
      <c r="AI6" s="76">
        <v>45622</v>
      </c>
      <c r="AJ6" s="76">
        <v>612828</v>
      </c>
      <c r="AK6" s="75">
        <f t="shared" si="7"/>
        <v>13.432729823330849</v>
      </c>
      <c r="AL6" s="76">
        <f t="shared" si="8"/>
        <v>225304</v>
      </c>
      <c r="AM6" s="129">
        <f t="shared" si="9"/>
        <v>2838844</v>
      </c>
      <c r="AP6" s="122" t="s">
        <v>96</v>
      </c>
      <c r="AQ6" s="76">
        <v>36893</v>
      </c>
      <c r="AR6" s="76">
        <v>498879</v>
      </c>
      <c r="AS6" s="75">
        <f t="shared" si="10"/>
        <v>13.522321307565122</v>
      </c>
      <c r="AT6" s="76">
        <f t="shared" si="11"/>
        <v>262197</v>
      </c>
      <c r="AU6" s="129">
        <f t="shared" si="12"/>
        <v>3337723</v>
      </c>
    </row>
    <row r="7" spans="2:47" ht="19.5" customHeight="1">
      <c r="B7" s="122" t="s">
        <v>99</v>
      </c>
      <c r="C7" s="76">
        <v>0</v>
      </c>
      <c r="D7" s="76">
        <v>0</v>
      </c>
      <c r="E7" s="75">
        <f aca="true" t="shared" si="13" ref="E7:E14">IF(ISERROR(D7/C7),0,D7/C7)</f>
        <v>0</v>
      </c>
      <c r="F7" s="76">
        <f t="shared" si="0"/>
        <v>0</v>
      </c>
      <c r="G7" s="129">
        <f t="shared" si="0"/>
        <v>0</v>
      </c>
      <c r="J7" s="122" t="s">
        <v>99</v>
      </c>
      <c r="K7" s="76">
        <v>0</v>
      </c>
      <c r="L7" s="76">
        <v>0</v>
      </c>
      <c r="M7" s="75">
        <f aca="true" t="shared" si="14" ref="M7:M14">IF(ISERROR(L7/K7),0,L7/K7)</f>
        <v>0</v>
      </c>
      <c r="N7" s="76">
        <f t="shared" si="1"/>
        <v>0</v>
      </c>
      <c r="O7" s="129">
        <f t="shared" si="2"/>
        <v>0</v>
      </c>
      <c r="R7" s="122" t="s">
        <v>99</v>
      </c>
      <c r="S7" s="76">
        <v>0</v>
      </c>
      <c r="T7" s="76">
        <v>0</v>
      </c>
      <c r="U7" s="75">
        <f aca="true" t="shared" si="15" ref="U7:U14">IF(ISERROR(T7/S7),0,T7/S7)</f>
        <v>0</v>
      </c>
      <c r="V7" s="76">
        <f t="shared" si="3"/>
        <v>0</v>
      </c>
      <c r="W7" s="129">
        <f t="shared" si="4"/>
        <v>0</v>
      </c>
      <c r="Z7" s="122" t="s">
        <v>99</v>
      </c>
      <c r="AA7" s="76">
        <v>0</v>
      </c>
      <c r="AB7" s="76">
        <v>0</v>
      </c>
      <c r="AC7" s="75">
        <f aca="true" t="shared" si="16" ref="AC7:AC14">IF(ISERROR(AB7/AA7),0,AB7/AA7)</f>
        <v>0</v>
      </c>
      <c r="AD7" s="76">
        <f t="shared" si="5"/>
        <v>0</v>
      </c>
      <c r="AE7" s="129">
        <f t="shared" si="6"/>
        <v>0</v>
      </c>
      <c r="AH7" s="122" t="s">
        <v>99</v>
      </c>
      <c r="AI7" s="76">
        <v>0</v>
      </c>
      <c r="AJ7" s="76">
        <v>0</v>
      </c>
      <c r="AK7" s="75">
        <f t="shared" si="7"/>
        <v>0</v>
      </c>
      <c r="AL7" s="76">
        <f t="shared" si="8"/>
        <v>0</v>
      </c>
      <c r="AM7" s="129">
        <f t="shared" si="9"/>
        <v>0</v>
      </c>
      <c r="AP7" s="122" t="s">
        <v>99</v>
      </c>
      <c r="AQ7" s="76">
        <v>0</v>
      </c>
      <c r="AR7" s="76">
        <v>0</v>
      </c>
      <c r="AS7" s="75">
        <f t="shared" si="10"/>
        <v>0</v>
      </c>
      <c r="AT7" s="76">
        <f t="shared" si="11"/>
        <v>0</v>
      </c>
      <c r="AU7" s="129">
        <f t="shared" si="12"/>
        <v>0</v>
      </c>
    </row>
    <row r="8" spans="2:47" ht="19.5" customHeight="1">
      <c r="B8" s="122" t="s">
        <v>97</v>
      </c>
      <c r="C8" s="76">
        <v>32917</v>
      </c>
      <c r="D8" s="76">
        <v>128938</v>
      </c>
      <c r="E8" s="75">
        <f t="shared" si="13"/>
        <v>3.917064130996142</v>
      </c>
      <c r="F8" s="76">
        <f t="shared" si="0"/>
        <v>32917</v>
      </c>
      <c r="G8" s="129">
        <f t="shared" si="0"/>
        <v>128938</v>
      </c>
      <c r="J8" s="122" t="s">
        <v>97</v>
      </c>
      <c r="K8" s="76">
        <v>26344</v>
      </c>
      <c r="L8" s="76">
        <v>110218</v>
      </c>
      <c r="M8" s="75">
        <f t="shared" si="14"/>
        <v>4.183798967506832</v>
      </c>
      <c r="N8" s="76">
        <f t="shared" si="1"/>
        <v>59261</v>
      </c>
      <c r="O8" s="129">
        <f t="shared" si="2"/>
        <v>239156</v>
      </c>
      <c r="R8" s="122" t="s">
        <v>97</v>
      </c>
      <c r="S8" s="76">
        <v>49618</v>
      </c>
      <c r="T8" s="76">
        <v>242204</v>
      </c>
      <c r="U8" s="75">
        <f t="shared" si="15"/>
        <v>4.881373695030029</v>
      </c>
      <c r="V8" s="76">
        <f t="shared" si="3"/>
        <v>108879</v>
      </c>
      <c r="W8" s="129">
        <f t="shared" si="4"/>
        <v>481360</v>
      </c>
      <c r="Z8" s="122" t="s">
        <v>97</v>
      </c>
      <c r="AA8" s="76">
        <v>41203</v>
      </c>
      <c r="AB8" s="76">
        <v>145129</v>
      </c>
      <c r="AC8" s="75">
        <f t="shared" si="16"/>
        <v>3.522292066111691</v>
      </c>
      <c r="AD8" s="76">
        <f t="shared" si="5"/>
        <v>150082</v>
      </c>
      <c r="AE8" s="129">
        <f t="shared" si="6"/>
        <v>626489</v>
      </c>
      <c r="AH8" s="122" t="s">
        <v>97</v>
      </c>
      <c r="AI8" s="76">
        <v>39480</v>
      </c>
      <c r="AJ8" s="76">
        <v>135259</v>
      </c>
      <c r="AK8" s="75">
        <f t="shared" si="7"/>
        <v>3.426013171225937</v>
      </c>
      <c r="AL8" s="76">
        <f t="shared" si="8"/>
        <v>189562</v>
      </c>
      <c r="AM8" s="129">
        <f t="shared" si="9"/>
        <v>761748</v>
      </c>
      <c r="AP8" s="122" t="s">
        <v>97</v>
      </c>
      <c r="AQ8" s="76">
        <v>29404</v>
      </c>
      <c r="AR8" s="76">
        <v>121166</v>
      </c>
      <c r="AS8" s="75">
        <f t="shared" si="10"/>
        <v>4.120731873214528</v>
      </c>
      <c r="AT8" s="76">
        <f t="shared" si="11"/>
        <v>218966</v>
      </c>
      <c r="AU8" s="129">
        <f t="shared" si="12"/>
        <v>882914</v>
      </c>
    </row>
    <row r="9" spans="2:47" ht="19.5" customHeight="1">
      <c r="B9" s="122" t="s">
        <v>98</v>
      </c>
      <c r="C9" s="76">
        <v>3171</v>
      </c>
      <c r="D9" s="76">
        <v>63082</v>
      </c>
      <c r="E9" s="75">
        <f t="shared" si="13"/>
        <v>19.893409019236834</v>
      </c>
      <c r="F9" s="76">
        <f t="shared" si="0"/>
        <v>3171</v>
      </c>
      <c r="G9" s="129">
        <f t="shared" si="0"/>
        <v>63082</v>
      </c>
      <c r="J9" s="122" t="s">
        <v>98</v>
      </c>
      <c r="K9" s="76">
        <v>2248</v>
      </c>
      <c r="L9" s="76">
        <v>44148</v>
      </c>
      <c r="M9" s="75">
        <f t="shared" si="14"/>
        <v>19.63879003558719</v>
      </c>
      <c r="N9" s="76">
        <f t="shared" si="1"/>
        <v>5419</v>
      </c>
      <c r="O9" s="129">
        <f t="shared" si="2"/>
        <v>107230</v>
      </c>
      <c r="R9" s="122" t="s">
        <v>98</v>
      </c>
      <c r="S9" s="76">
        <v>9552</v>
      </c>
      <c r="T9" s="76">
        <v>80829</v>
      </c>
      <c r="U9" s="75">
        <f t="shared" si="15"/>
        <v>8.461997487437186</v>
      </c>
      <c r="V9" s="76">
        <f t="shared" si="3"/>
        <v>14971</v>
      </c>
      <c r="W9" s="129">
        <f t="shared" si="4"/>
        <v>188059</v>
      </c>
      <c r="Z9" s="122" t="s">
        <v>98</v>
      </c>
      <c r="AA9" s="76">
        <v>2388</v>
      </c>
      <c r="AB9" s="76">
        <v>48925</v>
      </c>
      <c r="AC9" s="75">
        <f t="shared" si="16"/>
        <v>20.48785594639866</v>
      </c>
      <c r="AD9" s="76">
        <f t="shared" si="5"/>
        <v>17359</v>
      </c>
      <c r="AE9" s="129">
        <f t="shared" si="6"/>
        <v>236984</v>
      </c>
      <c r="AH9" s="122" t="s">
        <v>98</v>
      </c>
      <c r="AI9" s="76">
        <v>2577</v>
      </c>
      <c r="AJ9" s="76">
        <v>52374</v>
      </c>
      <c r="AK9" s="75">
        <f t="shared" si="7"/>
        <v>20.32363213038417</v>
      </c>
      <c r="AL9" s="76">
        <f t="shared" si="8"/>
        <v>19936</v>
      </c>
      <c r="AM9" s="129">
        <f t="shared" si="9"/>
        <v>289358</v>
      </c>
      <c r="AP9" s="122" t="s">
        <v>98</v>
      </c>
      <c r="AQ9" s="76">
        <v>3033</v>
      </c>
      <c r="AR9" s="76">
        <v>58556</v>
      </c>
      <c r="AS9" s="75">
        <f t="shared" si="10"/>
        <v>19.30629739531817</v>
      </c>
      <c r="AT9" s="76">
        <f t="shared" si="11"/>
        <v>22969</v>
      </c>
      <c r="AU9" s="129">
        <f t="shared" si="12"/>
        <v>347914</v>
      </c>
    </row>
    <row r="10" spans="2:47" ht="19.5" customHeight="1">
      <c r="B10" s="122" t="s">
        <v>22</v>
      </c>
      <c r="C10" s="76">
        <v>58</v>
      </c>
      <c r="D10" s="76">
        <v>4769</v>
      </c>
      <c r="E10" s="75">
        <f t="shared" si="13"/>
        <v>82.22413793103448</v>
      </c>
      <c r="F10" s="76">
        <f t="shared" si="0"/>
        <v>58</v>
      </c>
      <c r="G10" s="129">
        <f t="shared" si="0"/>
        <v>4769</v>
      </c>
      <c r="J10" s="122" t="s">
        <v>22</v>
      </c>
      <c r="K10" s="76">
        <v>526</v>
      </c>
      <c r="L10" s="76">
        <v>12544</v>
      </c>
      <c r="M10" s="75">
        <f t="shared" si="14"/>
        <v>23.84790874524715</v>
      </c>
      <c r="N10" s="76">
        <f t="shared" si="1"/>
        <v>584</v>
      </c>
      <c r="O10" s="129">
        <f t="shared" si="2"/>
        <v>17313</v>
      </c>
      <c r="R10" s="122" t="s">
        <v>22</v>
      </c>
      <c r="S10" s="76">
        <v>9355</v>
      </c>
      <c r="T10" s="76">
        <v>35365</v>
      </c>
      <c r="U10" s="75">
        <f t="shared" si="15"/>
        <v>3.780331373597007</v>
      </c>
      <c r="V10" s="76">
        <f t="shared" si="3"/>
        <v>9939</v>
      </c>
      <c r="W10" s="129">
        <f t="shared" si="4"/>
        <v>52678</v>
      </c>
      <c r="Z10" s="122" t="s">
        <v>22</v>
      </c>
      <c r="AA10" s="76">
        <v>344</v>
      </c>
      <c r="AB10" s="76">
        <v>19026</v>
      </c>
      <c r="AC10" s="75">
        <f t="shared" si="16"/>
        <v>55.30813953488372</v>
      </c>
      <c r="AD10" s="76">
        <f t="shared" si="5"/>
        <v>10283</v>
      </c>
      <c r="AE10" s="129">
        <f t="shared" si="6"/>
        <v>71704</v>
      </c>
      <c r="AH10" s="122" t="s">
        <v>22</v>
      </c>
      <c r="AI10" s="76">
        <v>371</v>
      </c>
      <c r="AJ10" s="76">
        <v>6672</v>
      </c>
      <c r="AK10" s="75">
        <f t="shared" si="7"/>
        <v>17.983827493261455</v>
      </c>
      <c r="AL10" s="76">
        <f t="shared" si="8"/>
        <v>10654</v>
      </c>
      <c r="AM10" s="129">
        <f t="shared" si="9"/>
        <v>78376</v>
      </c>
      <c r="AP10" s="122" t="s">
        <v>22</v>
      </c>
      <c r="AQ10" s="76">
        <v>191</v>
      </c>
      <c r="AR10" s="76">
        <v>9686</v>
      </c>
      <c r="AS10" s="75">
        <f t="shared" si="10"/>
        <v>50.712041884816756</v>
      </c>
      <c r="AT10" s="76">
        <f t="shared" si="11"/>
        <v>10845</v>
      </c>
      <c r="AU10" s="129">
        <f t="shared" si="12"/>
        <v>88062</v>
      </c>
    </row>
    <row r="11" spans="2:47" ht="19.5" customHeight="1">
      <c r="B11" s="122" t="s">
        <v>17</v>
      </c>
      <c r="C11" s="76">
        <v>0</v>
      </c>
      <c r="D11" s="76">
        <v>0</v>
      </c>
      <c r="E11" s="75">
        <f t="shared" si="13"/>
        <v>0</v>
      </c>
      <c r="F11" s="76">
        <f t="shared" si="0"/>
        <v>0</v>
      </c>
      <c r="G11" s="129">
        <f t="shared" si="0"/>
        <v>0</v>
      </c>
      <c r="J11" s="122" t="s">
        <v>17</v>
      </c>
      <c r="K11" s="76">
        <v>0</v>
      </c>
      <c r="L11" s="76">
        <v>0</v>
      </c>
      <c r="M11" s="75">
        <f t="shared" si="14"/>
        <v>0</v>
      </c>
      <c r="N11" s="76">
        <f t="shared" si="1"/>
        <v>0</v>
      </c>
      <c r="O11" s="129">
        <f t="shared" si="2"/>
        <v>0</v>
      </c>
      <c r="R11" s="122" t="s">
        <v>17</v>
      </c>
      <c r="S11" s="76">
        <v>0</v>
      </c>
      <c r="T11" s="76">
        <v>0</v>
      </c>
      <c r="U11" s="75">
        <f t="shared" si="15"/>
        <v>0</v>
      </c>
      <c r="V11" s="76">
        <f t="shared" si="3"/>
        <v>0</v>
      </c>
      <c r="W11" s="129">
        <f t="shared" si="4"/>
        <v>0</v>
      </c>
      <c r="Z11" s="122" t="s">
        <v>17</v>
      </c>
      <c r="AA11" s="76">
        <v>0</v>
      </c>
      <c r="AB11" s="76">
        <v>0</v>
      </c>
      <c r="AC11" s="75">
        <f t="shared" si="16"/>
        <v>0</v>
      </c>
      <c r="AD11" s="76">
        <f t="shared" si="5"/>
        <v>0</v>
      </c>
      <c r="AE11" s="129">
        <f t="shared" si="6"/>
        <v>0</v>
      </c>
      <c r="AH11" s="122" t="s">
        <v>17</v>
      </c>
      <c r="AI11" s="76">
        <v>0</v>
      </c>
      <c r="AJ11" s="76">
        <v>0</v>
      </c>
      <c r="AK11" s="75">
        <f t="shared" si="7"/>
        <v>0</v>
      </c>
      <c r="AL11" s="76">
        <f t="shared" si="8"/>
        <v>0</v>
      </c>
      <c r="AM11" s="129">
        <f t="shared" si="9"/>
        <v>0</v>
      </c>
      <c r="AP11" s="122" t="s">
        <v>17</v>
      </c>
      <c r="AQ11" s="76">
        <v>0</v>
      </c>
      <c r="AR11" s="76">
        <v>0</v>
      </c>
      <c r="AS11" s="75">
        <f t="shared" si="10"/>
        <v>0</v>
      </c>
      <c r="AT11" s="76">
        <f t="shared" si="11"/>
        <v>0</v>
      </c>
      <c r="AU11" s="129">
        <f t="shared" si="12"/>
        <v>0</v>
      </c>
    </row>
    <row r="12" spans="2:47" ht="19.5" customHeight="1">
      <c r="B12" s="122" t="s">
        <v>42</v>
      </c>
      <c r="C12" s="76">
        <v>1023144</v>
      </c>
      <c r="D12" s="76">
        <v>5808829</v>
      </c>
      <c r="E12" s="75">
        <f t="shared" si="13"/>
        <v>5.677430547410726</v>
      </c>
      <c r="F12" s="76">
        <f t="shared" si="0"/>
        <v>1023144</v>
      </c>
      <c r="G12" s="129">
        <f t="shared" si="0"/>
        <v>5808829</v>
      </c>
      <c r="J12" s="122" t="s">
        <v>42</v>
      </c>
      <c r="K12" s="76">
        <v>352973</v>
      </c>
      <c r="L12" s="76">
        <v>2323400</v>
      </c>
      <c r="M12" s="75">
        <f t="shared" si="14"/>
        <v>6.582373156020432</v>
      </c>
      <c r="N12" s="76">
        <f t="shared" si="1"/>
        <v>1376117</v>
      </c>
      <c r="O12" s="129">
        <f t="shared" si="2"/>
        <v>8132229</v>
      </c>
      <c r="R12" s="122" t="s">
        <v>42</v>
      </c>
      <c r="S12" s="76">
        <v>88928</v>
      </c>
      <c r="T12" s="76">
        <v>794165</v>
      </c>
      <c r="U12" s="75">
        <f t="shared" si="15"/>
        <v>8.93042686218064</v>
      </c>
      <c r="V12" s="76">
        <f t="shared" si="3"/>
        <v>1465045</v>
      </c>
      <c r="W12" s="129">
        <f t="shared" si="4"/>
        <v>8926394</v>
      </c>
      <c r="Z12" s="122" t="s">
        <v>42</v>
      </c>
      <c r="AA12" s="76">
        <v>126282</v>
      </c>
      <c r="AB12" s="76">
        <v>1168687</v>
      </c>
      <c r="AC12" s="75">
        <f t="shared" si="16"/>
        <v>9.254581017088737</v>
      </c>
      <c r="AD12" s="76">
        <f t="shared" si="5"/>
        <v>1591327</v>
      </c>
      <c r="AE12" s="129">
        <f t="shared" si="6"/>
        <v>10095081</v>
      </c>
      <c r="AH12" s="122" t="s">
        <v>42</v>
      </c>
      <c r="AI12" s="76">
        <v>157893</v>
      </c>
      <c r="AJ12" s="76">
        <v>1429507</v>
      </c>
      <c r="AK12" s="75">
        <f t="shared" si="7"/>
        <v>9.053643923416491</v>
      </c>
      <c r="AL12" s="76">
        <f t="shared" si="8"/>
        <v>1749220</v>
      </c>
      <c r="AM12" s="129">
        <f t="shared" si="9"/>
        <v>11524588</v>
      </c>
      <c r="AP12" s="122" t="s">
        <v>42</v>
      </c>
      <c r="AQ12" s="76">
        <v>154361</v>
      </c>
      <c r="AR12" s="76">
        <v>1332513</v>
      </c>
      <c r="AS12" s="75">
        <f t="shared" si="10"/>
        <v>8.632446019396092</v>
      </c>
      <c r="AT12" s="76">
        <f t="shared" si="11"/>
        <v>1903581</v>
      </c>
      <c r="AU12" s="129">
        <f t="shared" si="12"/>
        <v>12857101</v>
      </c>
    </row>
    <row r="13" spans="2:47" ht="19.5" customHeight="1">
      <c r="B13" s="122" t="s">
        <v>43</v>
      </c>
      <c r="C13" s="76">
        <v>2226</v>
      </c>
      <c r="D13" s="76">
        <v>85672</v>
      </c>
      <c r="E13" s="75">
        <f t="shared" si="13"/>
        <v>38.486972147349505</v>
      </c>
      <c r="F13" s="76">
        <f t="shared" si="0"/>
        <v>2226</v>
      </c>
      <c r="G13" s="129">
        <f t="shared" si="0"/>
        <v>85672</v>
      </c>
      <c r="J13" s="122" t="s">
        <v>43</v>
      </c>
      <c r="K13" s="76">
        <v>1802</v>
      </c>
      <c r="L13" s="76">
        <v>74120</v>
      </c>
      <c r="M13" s="75">
        <f t="shared" si="14"/>
        <v>41.132075471698116</v>
      </c>
      <c r="N13" s="76">
        <f t="shared" si="1"/>
        <v>4028</v>
      </c>
      <c r="O13" s="129">
        <f t="shared" si="2"/>
        <v>159792</v>
      </c>
      <c r="R13" s="122" t="s">
        <v>43</v>
      </c>
      <c r="S13" s="76">
        <v>1124</v>
      </c>
      <c r="T13" s="76">
        <v>42106</v>
      </c>
      <c r="U13" s="75">
        <f t="shared" si="15"/>
        <v>37.46085409252669</v>
      </c>
      <c r="V13" s="76">
        <f t="shared" si="3"/>
        <v>5152</v>
      </c>
      <c r="W13" s="129">
        <f t="shared" si="4"/>
        <v>201898</v>
      </c>
      <c r="Z13" s="122" t="s">
        <v>43</v>
      </c>
      <c r="AA13" s="76">
        <v>1067</v>
      </c>
      <c r="AB13" s="76">
        <v>41252</v>
      </c>
      <c r="AC13" s="75">
        <f t="shared" si="16"/>
        <v>38.661668228678536</v>
      </c>
      <c r="AD13" s="76">
        <f t="shared" si="5"/>
        <v>6219</v>
      </c>
      <c r="AE13" s="129">
        <f t="shared" si="6"/>
        <v>243150</v>
      </c>
      <c r="AH13" s="122" t="s">
        <v>43</v>
      </c>
      <c r="AI13" s="76">
        <v>1879</v>
      </c>
      <c r="AJ13" s="76">
        <v>68069</v>
      </c>
      <c r="AK13" s="75">
        <f t="shared" si="7"/>
        <v>36.226184140500266</v>
      </c>
      <c r="AL13" s="76">
        <f t="shared" si="8"/>
        <v>8098</v>
      </c>
      <c r="AM13" s="129">
        <f t="shared" si="9"/>
        <v>311219</v>
      </c>
      <c r="AP13" s="122" t="s">
        <v>43</v>
      </c>
      <c r="AQ13" s="76">
        <v>1622</v>
      </c>
      <c r="AR13" s="76">
        <v>68310</v>
      </c>
      <c r="AS13" s="75">
        <f t="shared" si="10"/>
        <v>42.11467324290999</v>
      </c>
      <c r="AT13" s="76">
        <f t="shared" si="11"/>
        <v>9720</v>
      </c>
      <c r="AU13" s="129">
        <f t="shared" si="12"/>
        <v>379529</v>
      </c>
    </row>
    <row r="14" spans="2:47" ht="19.5" customHeight="1" thickBot="1">
      <c r="B14" s="124" t="s">
        <v>44</v>
      </c>
      <c r="C14" s="130">
        <v>815</v>
      </c>
      <c r="D14" s="130">
        <v>11100</v>
      </c>
      <c r="E14" s="75">
        <f t="shared" si="13"/>
        <v>13.61963190184049</v>
      </c>
      <c r="F14" s="130">
        <f t="shared" si="0"/>
        <v>815</v>
      </c>
      <c r="G14" s="134">
        <f t="shared" si="0"/>
        <v>11100</v>
      </c>
      <c r="J14" s="124" t="s">
        <v>44</v>
      </c>
      <c r="K14" s="130">
        <v>778</v>
      </c>
      <c r="L14" s="130">
        <v>16094</v>
      </c>
      <c r="M14" s="75">
        <f t="shared" si="14"/>
        <v>20.68637532133676</v>
      </c>
      <c r="N14" s="130">
        <f t="shared" si="1"/>
        <v>1593</v>
      </c>
      <c r="O14" s="134">
        <f t="shared" si="2"/>
        <v>27194</v>
      </c>
      <c r="R14" s="124" t="s">
        <v>44</v>
      </c>
      <c r="S14" s="130">
        <v>1325</v>
      </c>
      <c r="T14" s="130">
        <v>23613</v>
      </c>
      <c r="U14" s="75">
        <f t="shared" si="15"/>
        <v>17.8211320754717</v>
      </c>
      <c r="V14" s="130">
        <f t="shared" si="3"/>
        <v>2918</v>
      </c>
      <c r="W14" s="134">
        <f t="shared" si="4"/>
        <v>50807</v>
      </c>
      <c r="Z14" s="124" t="s">
        <v>44</v>
      </c>
      <c r="AA14" s="130">
        <v>1039</v>
      </c>
      <c r="AB14" s="130">
        <v>25316</v>
      </c>
      <c r="AC14" s="75">
        <f t="shared" si="16"/>
        <v>24.365736284889316</v>
      </c>
      <c r="AD14" s="130">
        <f t="shared" si="5"/>
        <v>3957</v>
      </c>
      <c r="AE14" s="134">
        <f t="shared" si="6"/>
        <v>76123</v>
      </c>
      <c r="AH14" s="124" t="s">
        <v>44</v>
      </c>
      <c r="AI14" s="130">
        <v>2629</v>
      </c>
      <c r="AJ14" s="130">
        <v>31112</v>
      </c>
      <c r="AK14" s="75">
        <f t="shared" si="7"/>
        <v>11.834157474324838</v>
      </c>
      <c r="AL14" s="130">
        <f t="shared" si="8"/>
        <v>6586</v>
      </c>
      <c r="AM14" s="134">
        <f t="shared" si="9"/>
        <v>107235</v>
      </c>
      <c r="AP14" s="124" t="s">
        <v>44</v>
      </c>
      <c r="AQ14" s="130">
        <v>1560</v>
      </c>
      <c r="AR14" s="130">
        <v>13061</v>
      </c>
      <c r="AS14" s="75">
        <f t="shared" si="10"/>
        <v>8.372435897435897</v>
      </c>
      <c r="AT14" s="130">
        <f t="shared" si="11"/>
        <v>8146</v>
      </c>
      <c r="AU14" s="134">
        <f t="shared" si="12"/>
        <v>120296</v>
      </c>
    </row>
    <row r="15" spans="2:47" ht="24.75" customHeight="1" thickBot="1">
      <c r="B15" s="125" t="s">
        <v>19</v>
      </c>
      <c r="C15" s="126">
        <f>SUM(C4:C14)</f>
        <v>1148069</v>
      </c>
      <c r="D15" s="126">
        <f>SUM(D4:D14)</f>
        <v>6962950</v>
      </c>
      <c r="E15" s="127"/>
      <c r="F15" s="127"/>
      <c r="G15" s="128"/>
      <c r="J15" s="125" t="s">
        <v>19</v>
      </c>
      <c r="K15" s="126">
        <f>SUM(K4:K14)</f>
        <v>445442</v>
      </c>
      <c r="L15" s="126">
        <f>SUM(L4:L14)</f>
        <v>3246198</v>
      </c>
      <c r="M15" s="127"/>
      <c r="N15" s="127"/>
      <c r="O15" s="128"/>
      <c r="R15" s="125" t="s">
        <v>19</v>
      </c>
      <c r="S15" s="126">
        <f>SUM(S4:S14)</f>
        <v>248078</v>
      </c>
      <c r="T15" s="126">
        <f>SUM(T4:T14)</f>
        <v>2125716</v>
      </c>
      <c r="U15" s="127"/>
      <c r="V15" s="127"/>
      <c r="W15" s="128"/>
      <c r="Z15" s="125" t="s">
        <v>19</v>
      </c>
      <c r="AA15" s="126">
        <f>SUM(AA4:AA14)</f>
        <v>256027</v>
      </c>
      <c r="AB15" s="126">
        <f>SUM(AB4:AB14)</f>
        <v>2296385</v>
      </c>
      <c r="AC15" s="127"/>
      <c r="AD15" s="127"/>
      <c r="AE15" s="128"/>
      <c r="AH15" s="125" t="s">
        <v>19</v>
      </c>
      <c r="AI15" s="126">
        <f>SUM(AI4:AI14)</f>
        <v>279473</v>
      </c>
      <c r="AJ15" s="126">
        <f>SUM(AJ4:AJ14)</f>
        <v>2634774</v>
      </c>
      <c r="AK15" s="127"/>
      <c r="AL15" s="127"/>
      <c r="AM15" s="128"/>
      <c r="AP15" s="125" t="s">
        <v>19</v>
      </c>
      <c r="AQ15" s="126">
        <f>SUM(AQ4:AQ14)</f>
        <v>270555</v>
      </c>
      <c r="AR15" s="126">
        <f>SUM(AR4:AR14)</f>
        <v>2366844</v>
      </c>
      <c r="AS15" s="127"/>
      <c r="AT15" s="127"/>
      <c r="AU15" s="128"/>
    </row>
    <row r="16" spans="2:47" ht="24.75" customHeight="1" thickBot="1">
      <c r="B16" s="123" t="s">
        <v>20</v>
      </c>
      <c r="C16" s="109">
        <f>C15</f>
        <v>1148069</v>
      </c>
      <c r="D16" s="109">
        <f>D15</f>
        <v>6962950</v>
      </c>
      <c r="E16" s="110"/>
      <c r="F16" s="110"/>
      <c r="G16" s="111"/>
      <c r="J16" s="123" t="s">
        <v>20</v>
      </c>
      <c r="K16" s="109">
        <f>K15+C15</f>
        <v>1593511</v>
      </c>
      <c r="L16" s="109">
        <f>L15+D15</f>
        <v>10209148</v>
      </c>
      <c r="M16" s="110"/>
      <c r="N16" s="110"/>
      <c r="O16" s="111"/>
      <c r="R16" s="123" t="s">
        <v>20</v>
      </c>
      <c r="S16" s="109">
        <f>S15+K16</f>
        <v>1841589</v>
      </c>
      <c r="T16" s="109">
        <f>T15+L16</f>
        <v>12334864</v>
      </c>
      <c r="U16" s="110"/>
      <c r="V16" s="110"/>
      <c r="W16" s="111"/>
      <c r="Z16" s="123" t="s">
        <v>20</v>
      </c>
      <c r="AA16" s="109">
        <f>AA15+S16</f>
        <v>2097616</v>
      </c>
      <c r="AB16" s="109">
        <f>AB15+T16</f>
        <v>14631249</v>
      </c>
      <c r="AC16" s="110"/>
      <c r="AD16" s="110"/>
      <c r="AE16" s="111"/>
      <c r="AH16" s="123" t="s">
        <v>20</v>
      </c>
      <c r="AI16" s="109">
        <f>AI15+AA16</f>
        <v>2377089</v>
      </c>
      <c r="AJ16" s="109">
        <f>AJ15+AB16</f>
        <v>17266023</v>
      </c>
      <c r="AK16" s="110"/>
      <c r="AL16" s="110"/>
      <c r="AM16" s="111"/>
      <c r="AP16" s="123" t="s">
        <v>20</v>
      </c>
      <c r="AQ16" s="109">
        <f>AQ15+AI16</f>
        <v>2647644</v>
      </c>
      <c r="AR16" s="109">
        <f>AR15+AJ16</f>
        <v>19632867</v>
      </c>
      <c r="AS16" s="110"/>
      <c r="AT16" s="110"/>
      <c r="AU16" s="111"/>
    </row>
    <row r="17" spans="2:47" ht="19.5" customHeight="1" thickBot="1">
      <c r="B17" s="63"/>
      <c r="C17" s="77"/>
      <c r="D17" s="77"/>
      <c r="E17" s="34"/>
      <c r="F17" s="34"/>
      <c r="G17" s="34"/>
      <c r="J17" s="63"/>
      <c r="K17" s="77"/>
      <c r="L17" s="77"/>
      <c r="M17" s="34"/>
      <c r="N17" s="34"/>
      <c r="O17" s="34"/>
      <c r="R17" s="63"/>
      <c r="S17" s="77"/>
      <c r="T17" s="77"/>
      <c r="U17" s="34"/>
      <c r="V17" s="34"/>
      <c r="W17" s="34"/>
      <c r="Z17" s="63"/>
      <c r="AA17" s="77"/>
      <c r="AB17" s="77"/>
      <c r="AC17" s="34"/>
      <c r="AD17" s="34"/>
      <c r="AE17" s="34"/>
      <c r="AH17" s="63"/>
      <c r="AI17" s="77"/>
      <c r="AJ17" s="77"/>
      <c r="AK17" s="34"/>
      <c r="AL17" s="34"/>
      <c r="AM17" s="34"/>
      <c r="AP17" s="63"/>
      <c r="AQ17" s="77"/>
      <c r="AR17" s="77"/>
      <c r="AS17" s="34"/>
      <c r="AT17" s="34"/>
      <c r="AU17" s="34"/>
    </row>
    <row r="18" spans="2:47" ht="15" customHeight="1">
      <c r="B18" s="118" t="s">
        <v>34</v>
      </c>
      <c r="C18" s="238" t="s">
        <v>77</v>
      </c>
      <c r="D18" s="238" t="s">
        <v>78</v>
      </c>
      <c r="E18" s="238" t="s">
        <v>31</v>
      </c>
      <c r="F18" s="113" t="s">
        <v>29</v>
      </c>
      <c r="G18" s="114" t="s">
        <v>30</v>
      </c>
      <c r="J18" s="118" t="s">
        <v>34</v>
      </c>
      <c r="K18" s="238" t="s">
        <v>77</v>
      </c>
      <c r="L18" s="238" t="s">
        <v>78</v>
      </c>
      <c r="M18" s="238" t="s">
        <v>31</v>
      </c>
      <c r="N18" s="113" t="s">
        <v>29</v>
      </c>
      <c r="O18" s="114" t="s">
        <v>30</v>
      </c>
      <c r="R18" s="118" t="s">
        <v>34</v>
      </c>
      <c r="S18" s="238" t="s">
        <v>77</v>
      </c>
      <c r="T18" s="238" t="s">
        <v>78</v>
      </c>
      <c r="U18" s="238" t="s">
        <v>31</v>
      </c>
      <c r="V18" s="113" t="s">
        <v>29</v>
      </c>
      <c r="W18" s="114" t="s">
        <v>30</v>
      </c>
      <c r="Z18" s="118" t="s">
        <v>34</v>
      </c>
      <c r="AA18" s="238" t="s">
        <v>77</v>
      </c>
      <c r="AB18" s="238" t="s">
        <v>78</v>
      </c>
      <c r="AC18" s="238" t="s">
        <v>31</v>
      </c>
      <c r="AD18" s="113" t="s">
        <v>29</v>
      </c>
      <c r="AE18" s="114" t="s">
        <v>30</v>
      </c>
      <c r="AH18" s="118" t="s">
        <v>34</v>
      </c>
      <c r="AI18" s="238" t="s">
        <v>77</v>
      </c>
      <c r="AJ18" s="238" t="s">
        <v>78</v>
      </c>
      <c r="AK18" s="238" t="s">
        <v>31</v>
      </c>
      <c r="AL18" s="113" t="s">
        <v>29</v>
      </c>
      <c r="AM18" s="114" t="s">
        <v>30</v>
      </c>
      <c r="AP18" s="118" t="s">
        <v>34</v>
      </c>
      <c r="AQ18" s="238" t="s">
        <v>77</v>
      </c>
      <c r="AR18" s="238" t="s">
        <v>78</v>
      </c>
      <c r="AS18" s="238" t="s">
        <v>31</v>
      </c>
      <c r="AT18" s="113" t="s">
        <v>29</v>
      </c>
      <c r="AU18" s="114" t="s">
        <v>30</v>
      </c>
    </row>
    <row r="19" spans="2:47" ht="15" customHeight="1">
      <c r="B19" s="115" t="s">
        <v>35</v>
      </c>
      <c r="C19" s="239"/>
      <c r="D19" s="239"/>
      <c r="E19" s="239"/>
      <c r="F19" s="119" t="s">
        <v>79</v>
      </c>
      <c r="G19" s="142" t="s">
        <v>80</v>
      </c>
      <c r="J19" s="115" t="s">
        <v>35</v>
      </c>
      <c r="K19" s="239"/>
      <c r="L19" s="239"/>
      <c r="M19" s="239"/>
      <c r="N19" s="119" t="s">
        <v>79</v>
      </c>
      <c r="O19" s="142" t="s">
        <v>80</v>
      </c>
      <c r="R19" s="115" t="s">
        <v>35</v>
      </c>
      <c r="S19" s="239"/>
      <c r="T19" s="239"/>
      <c r="U19" s="239"/>
      <c r="V19" s="119" t="s">
        <v>79</v>
      </c>
      <c r="W19" s="142" t="s">
        <v>80</v>
      </c>
      <c r="Z19" s="115" t="s">
        <v>35</v>
      </c>
      <c r="AA19" s="239"/>
      <c r="AB19" s="239"/>
      <c r="AC19" s="239"/>
      <c r="AD19" s="119" t="s">
        <v>79</v>
      </c>
      <c r="AE19" s="142" t="s">
        <v>80</v>
      </c>
      <c r="AH19" s="115" t="s">
        <v>35</v>
      </c>
      <c r="AI19" s="239"/>
      <c r="AJ19" s="239"/>
      <c r="AK19" s="239"/>
      <c r="AL19" s="119" t="s">
        <v>79</v>
      </c>
      <c r="AM19" s="142" t="s">
        <v>80</v>
      </c>
      <c r="AP19" s="115" t="s">
        <v>35</v>
      </c>
      <c r="AQ19" s="239"/>
      <c r="AR19" s="239"/>
      <c r="AS19" s="239"/>
      <c r="AT19" s="119" t="s">
        <v>79</v>
      </c>
      <c r="AU19" s="142" t="s">
        <v>80</v>
      </c>
    </row>
    <row r="20" spans="2:47" ht="19.5" customHeight="1">
      <c r="B20" s="122" t="s">
        <v>62</v>
      </c>
      <c r="C20" s="76">
        <v>219128</v>
      </c>
      <c r="D20" s="76">
        <v>862581</v>
      </c>
      <c r="E20" s="75">
        <f>IF(ISERROR(D20/C20),0,D20/C20)</f>
        <v>3.9364252856777773</v>
      </c>
      <c r="F20" s="76">
        <f aca="true" t="shared" si="17" ref="F20:G23">C20</f>
        <v>219128</v>
      </c>
      <c r="G20" s="129">
        <f t="shared" si="17"/>
        <v>862581</v>
      </c>
      <c r="J20" s="122" t="s">
        <v>62</v>
      </c>
      <c r="K20" s="76">
        <v>195084</v>
      </c>
      <c r="L20" s="76">
        <v>674221</v>
      </c>
      <c r="M20" s="75">
        <f>IF(ISERROR(L20/K20),0,L20/K20)</f>
        <v>3.456054827663981</v>
      </c>
      <c r="N20" s="76">
        <f aca="true" t="shared" si="18" ref="N20:O23">F20+K20</f>
        <v>414212</v>
      </c>
      <c r="O20" s="129">
        <f t="shared" si="18"/>
        <v>1536802</v>
      </c>
      <c r="R20" s="122" t="s">
        <v>62</v>
      </c>
      <c r="S20" s="76">
        <v>147647</v>
      </c>
      <c r="T20" s="76">
        <v>667319</v>
      </c>
      <c r="U20" s="75">
        <f>IF(ISERROR(T20/S20),0,T20/S20)</f>
        <v>4.519692238921211</v>
      </c>
      <c r="V20" s="76">
        <f aca="true" t="shared" si="19" ref="V20:W23">N20+S20</f>
        <v>561859</v>
      </c>
      <c r="W20" s="129">
        <f t="shared" si="19"/>
        <v>2204121</v>
      </c>
      <c r="Z20" s="122" t="s">
        <v>62</v>
      </c>
      <c r="AA20" s="76">
        <v>20913</v>
      </c>
      <c r="AB20" s="76">
        <v>205856</v>
      </c>
      <c r="AC20" s="75">
        <f>IF(ISERROR(AB20/AA20),0,AB20/AA20)</f>
        <v>9.843446659972265</v>
      </c>
      <c r="AD20" s="76">
        <f aca="true" t="shared" si="20" ref="AD20:AE23">V20+AA20</f>
        <v>582772</v>
      </c>
      <c r="AE20" s="129">
        <f t="shared" si="20"/>
        <v>2409977</v>
      </c>
      <c r="AH20" s="122" t="s">
        <v>62</v>
      </c>
      <c r="AI20" s="76">
        <v>195746</v>
      </c>
      <c r="AJ20" s="76">
        <v>728848</v>
      </c>
      <c r="AK20" s="75">
        <f>IF(ISERROR(AJ20/AI20),0,AJ20/AI20)</f>
        <v>3.7234375159645663</v>
      </c>
      <c r="AL20" s="76">
        <f aca="true" t="shared" si="21" ref="AL20:AM23">AD20+AI20</f>
        <v>778518</v>
      </c>
      <c r="AM20" s="129">
        <f t="shared" si="21"/>
        <v>3138825</v>
      </c>
      <c r="AP20" s="122" t="s">
        <v>62</v>
      </c>
      <c r="AQ20" s="76">
        <v>114570</v>
      </c>
      <c r="AR20" s="76">
        <v>498043</v>
      </c>
      <c r="AS20" s="75">
        <f>IF(ISERROR(AR20/AQ20),0,AR20/AQ20)</f>
        <v>4.347062930959239</v>
      </c>
      <c r="AT20" s="76">
        <f aca="true" t="shared" si="22" ref="AT20:AU23">AL20+AQ20</f>
        <v>893088</v>
      </c>
      <c r="AU20" s="129">
        <f t="shared" si="22"/>
        <v>3636868</v>
      </c>
    </row>
    <row r="21" spans="2:47" ht="19.5" customHeight="1">
      <c r="B21" s="122" t="s">
        <v>63</v>
      </c>
      <c r="C21" s="76">
        <v>1992781</v>
      </c>
      <c r="D21" s="99">
        <v>9551136</v>
      </c>
      <c r="E21" s="75">
        <f>IF(ISERROR(D21/C21),0,D21/C21)</f>
        <v>4.792867856528138</v>
      </c>
      <c r="F21" s="76">
        <f t="shared" si="17"/>
        <v>1992781</v>
      </c>
      <c r="G21" s="129">
        <f t="shared" si="17"/>
        <v>9551136</v>
      </c>
      <c r="J21" s="122" t="s">
        <v>63</v>
      </c>
      <c r="K21" s="76">
        <v>1568561</v>
      </c>
      <c r="L21" s="196">
        <v>7157078</v>
      </c>
      <c r="M21" s="75">
        <f>IF(ISERROR(L21/K21),0,L21/K21)</f>
        <v>4.562830517907815</v>
      </c>
      <c r="N21" s="76">
        <f t="shared" si="18"/>
        <v>3561342</v>
      </c>
      <c r="O21" s="129">
        <f t="shared" si="18"/>
        <v>16708214</v>
      </c>
      <c r="R21" s="122" t="s">
        <v>63</v>
      </c>
      <c r="S21" s="99">
        <v>691096</v>
      </c>
      <c r="T21" s="196">
        <v>2584486</v>
      </c>
      <c r="U21" s="75">
        <f>IF(ISERROR(T21/S21),0,T21/S21)</f>
        <v>3.7396917360250965</v>
      </c>
      <c r="V21" s="76">
        <f t="shared" si="19"/>
        <v>4252438</v>
      </c>
      <c r="W21" s="129">
        <f t="shared" si="19"/>
        <v>19292700</v>
      </c>
      <c r="Z21" s="122" t="s">
        <v>63</v>
      </c>
      <c r="AA21" s="76">
        <v>1298856</v>
      </c>
      <c r="AB21" s="196">
        <v>5837330</v>
      </c>
      <c r="AC21" s="75">
        <f>IF(ISERROR(AB21/AA21),0,AB21/AA21)</f>
        <v>4.494208749853717</v>
      </c>
      <c r="AD21" s="76">
        <f t="shared" si="20"/>
        <v>5551294</v>
      </c>
      <c r="AE21" s="129">
        <f t="shared" si="20"/>
        <v>25130030</v>
      </c>
      <c r="AH21" s="122" t="s">
        <v>63</v>
      </c>
      <c r="AI21" s="76">
        <v>1639689</v>
      </c>
      <c r="AJ21" s="172">
        <v>7510545</v>
      </c>
      <c r="AK21" s="75">
        <f>IF(ISERROR(AJ21/AI21),0,AJ21/AI21)</f>
        <v>4.580469223127069</v>
      </c>
      <c r="AL21" s="76">
        <f t="shared" si="21"/>
        <v>7190983</v>
      </c>
      <c r="AM21" s="129">
        <f t="shared" si="21"/>
        <v>32640575</v>
      </c>
      <c r="AP21" s="122" t="s">
        <v>63</v>
      </c>
      <c r="AQ21" s="76">
        <v>739251</v>
      </c>
      <c r="AR21" s="76">
        <v>2642601</v>
      </c>
      <c r="AS21" s="75">
        <f>IF(ISERROR(AR21/AQ21),0,AR21/AQ21)</f>
        <v>3.5747006091300517</v>
      </c>
      <c r="AT21" s="76">
        <f t="shared" si="22"/>
        <v>7930234</v>
      </c>
      <c r="AU21" s="129">
        <f t="shared" si="22"/>
        <v>35283176</v>
      </c>
    </row>
    <row r="22" spans="2:47" ht="19.5" customHeight="1">
      <c r="B22" s="124" t="s">
        <v>15</v>
      </c>
      <c r="C22" s="130">
        <v>0</v>
      </c>
      <c r="D22" s="130">
        <v>0</v>
      </c>
      <c r="E22" s="75">
        <f>IF(ISERROR(D22/C22),0,D22/C22)</f>
        <v>0</v>
      </c>
      <c r="F22" s="76">
        <f>C22</f>
        <v>0</v>
      </c>
      <c r="G22" s="129">
        <f>D22</f>
        <v>0</v>
      </c>
      <c r="J22" s="124" t="s">
        <v>94</v>
      </c>
      <c r="K22" s="130">
        <v>0</v>
      </c>
      <c r="L22" s="130">
        <v>0</v>
      </c>
      <c r="M22" s="75">
        <f>IF(ISERROR(L22/K22),0,L22/K22)</f>
        <v>0</v>
      </c>
      <c r="N22" s="76">
        <f>F22+K22</f>
        <v>0</v>
      </c>
      <c r="O22" s="129">
        <f>G22+L22</f>
        <v>0</v>
      </c>
      <c r="R22" s="124" t="s">
        <v>15</v>
      </c>
      <c r="S22" s="100">
        <v>0</v>
      </c>
      <c r="T22" s="100">
        <v>0</v>
      </c>
      <c r="U22" s="75">
        <f>IF(ISERROR(T22/S22),0,T22/S22)</f>
        <v>0</v>
      </c>
      <c r="V22" s="76">
        <f t="shared" si="19"/>
        <v>0</v>
      </c>
      <c r="W22" s="129">
        <f t="shared" si="19"/>
        <v>0</v>
      </c>
      <c r="Z22" s="124" t="s">
        <v>15</v>
      </c>
      <c r="AA22" s="130">
        <v>0</v>
      </c>
      <c r="AB22" s="130">
        <v>0</v>
      </c>
      <c r="AC22" s="75">
        <f>IF(ISERROR(AB22/AA22),0,AB22/AA22)</f>
        <v>0</v>
      </c>
      <c r="AD22" s="76">
        <f t="shared" si="20"/>
        <v>0</v>
      </c>
      <c r="AE22" s="129">
        <f t="shared" si="20"/>
        <v>0</v>
      </c>
      <c r="AH22" s="124" t="s">
        <v>15</v>
      </c>
      <c r="AI22" s="130">
        <v>0</v>
      </c>
      <c r="AJ22" s="130">
        <v>0</v>
      </c>
      <c r="AK22" s="75">
        <f>IF(ISERROR(AJ22/AI22),0,AJ22/AI22)</f>
        <v>0</v>
      </c>
      <c r="AL22" s="76">
        <f t="shared" si="21"/>
        <v>0</v>
      </c>
      <c r="AM22" s="129">
        <f t="shared" si="21"/>
        <v>0</v>
      </c>
      <c r="AP22" s="124" t="s">
        <v>15</v>
      </c>
      <c r="AQ22" s="130">
        <v>0</v>
      </c>
      <c r="AR22" s="130">
        <v>0</v>
      </c>
      <c r="AS22" s="75">
        <f>IF(ISERROR(AR22/AQ22),0,AR22/AQ22)</f>
        <v>0</v>
      </c>
      <c r="AT22" s="76">
        <f t="shared" si="22"/>
        <v>0</v>
      </c>
      <c r="AU22" s="129">
        <f t="shared" si="22"/>
        <v>0</v>
      </c>
    </row>
    <row r="23" spans="2:47" ht="19.5" customHeight="1" thickBot="1">
      <c r="B23" s="124" t="s">
        <v>64</v>
      </c>
      <c r="C23" s="130">
        <v>314328</v>
      </c>
      <c r="D23" s="130">
        <v>703692</v>
      </c>
      <c r="E23" s="75">
        <f>IF(ISERROR(D23/C23),0,D23/C23)</f>
        <v>2.238718790562724</v>
      </c>
      <c r="F23" s="130">
        <f t="shared" si="17"/>
        <v>314328</v>
      </c>
      <c r="G23" s="134">
        <f t="shared" si="17"/>
        <v>703692</v>
      </c>
      <c r="J23" s="124" t="s">
        <v>64</v>
      </c>
      <c r="K23" s="130">
        <v>182009</v>
      </c>
      <c r="L23" s="130">
        <v>411945</v>
      </c>
      <c r="M23" s="75">
        <f>IF(ISERROR(L23/K23),0,L23/K23)</f>
        <v>2.2633221434104906</v>
      </c>
      <c r="N23" s="130">
        <f t="shared" si="18"/>
        <v>496337</v>
      </c>
      <c r="O23" s="134">
        <f t="shared" si="18"/>
        <v>1115637</v>
      </c>
      <c r="R23" s="124" t="s">
        <v>64</v>
      </c>
      <c r="S23" s="100">
        <v>572053</v>
      </c>
      <c r="T23" s="100">
        <v>960586</v>
      </c>
      <c r="U23" s="75">
        <f>IF(ISERROR(T23/S23),0,T23/S23)</f>
        <v>1.679190564510631</v>
      </c>
      <c r="V23" s="130">
        <f t="shared" si="19"/>
        <v>1068390</v>
      </c>
      <c r="W23" s="134">
        <f t="shared" si="19"/>
        <v>2076223</v>
      </c>
      <c r="Z23" s="124" t="s">
        <v>64</v>
      </c>
      <c r="AA23" s="130">
        <v>449727</v>
      </c>
      <c r="AB23" s="130">
        <v>812752</v>
      </c>
      <c r="AC23" s="75">
        <f>IF(ISERROR(AB23/AA23),0,AB23/AA23)</f>
        <v>1.8072119307935703</v>
      </c>
      <c r="AD23" s="130">
        <f t="shared" si="20"/>
        <v>1518117</v>
      </c>
      <c r="AE23" s="134">
        <f t="shared" si="20"/>
        <v>2888975</v>
      </c>
      <c r="AH23" s="124" t="s">
        <v>64</v>
      </c>
      <c r="AI23" s="130">
        <v>768846</v>
      </c>
      <c r="AJ23" s="130">
        <v>1375573</v>
      </c>
      <c r="AK23" s="75">
        <f>IF(ISERROR(AJ23/AI23),0,AJ23/AI23)</f>
        <v>1.7891398277418364</v>
      </c>
      <c r="AL23" s="130">
        <f t="shared" si="21"/>
        <v>2286963</v>
      </c>
      <c r="AM23" s="134">
        <f t="shared" si="21"/>
        <v>4264548</v>
      </c>
      <c r="AP23" s="124" t="s">
        <v>64</v>
      </c>
      <c r="AQ23" s="130">
        <v>336405</v>
      </c>
      <c r="AR23" s="130">
        <v>690059</v>
      </c>
      <c r="AS23" s="75">
        <f>IF(ISERROR(AR23/AQ23),0,AR23/AQ23)</f>
        <v>2.05127450543244</v>
      </c>
      <c r="AT23" s="130">
        <f t="shared" si="22"/>
        <v>2623368</v>
      </c>
      <c r="AU23" s="134">
        <f t="shared" si="22"/>
        <v>4954607</v>
      </c>
    </row>
    <row r="24" spans="2:47" ht="24.75" customHeight="1" thickBot="1">
      <c r="B24" s="125" t="s">
        <v>60</v>
      </c>
      <c r="C24" s="126">
        <f>SUM(C20:C23)</f>
        <v>2526237</v>
      </c>
      <c r="D24" s="126">
        <f>SUM(D20:D23)</f>
        <v>11117409</v>
      </c>
      <c r="E24" s="127"/>
      <c r="F24" s="127"/>
      <c r="G24" s="128"/>
      <c r="J24" s="125" t="s">
        <v>60</v>
      </c>
      <c r="K24" s="126">
        <f>SUM(K20:K23)</f>
        <v>1945654</v>
      </c>
      <c r="L24" s="126">
        <f>SUM(L20:L23)</f>
        <v>8243244</v>
      </c>
      <c r="M24" s="127"/>
      <c r="N24" s="127"/>
      <c r="O24" s="128"/>
      <c r="R24" s="125" t="s">
        <v>60</v>
      </c>
      <c r="S24" s="126">
        <f>SUM(S20:S23)</f>
        <v>1410796</v>
      </c>
      <c r="T24" s="126">
        <f>SUM(T20:T23)</f>
        <v>4212391</v>
      </c>
      <c r="U24" s="127"/>
      <c r="V24" s="127"/>
      <c r="W24" s="128"/>
      <c r="Z24" s="125" t="s">
        <v>60</v>
      </c>
      <c r="AA24" s="126">
        <f>SUM(AA20:AA23)</f>
        <v>1769496</v>
      </c>
      <c r="AB24" s="126">
        <f>SUM(AB20:AB23)</f>
        <v>6855938</v>
      </c>
      <c r="AC24" s="127"/>
      <c r="AD24" s="127"/>
      <c r="AE24" s="128"/>
      <c r="AH24" s="125" t="s">
        <v>60</v>
      </c>
      <c r="AI24" s="126">
        <f>SUM(AI20:AI23)</f>
        <v>2604281</v>
      </c>
      <c r="AJ24" s="126">
        <f>SUM(AJ20:AJ23)</f>
        <v>9614966</v>
      </c>
      <c r="AK24" s="127"/>
      <c r="AL24" s="127"/>
      <c r="AM24" s="128"/>
      <c r="AP24" s="125" t="s">
        <v>60</v>
      </c>
      <c r="AQ24" s="126">
        <f>SUM(AQ20:AQ23)</f>
        <v>1190226</v>
      </c>
      <c r="AR24" s="126">
        <f>SUM(AR20:AR23)</f>
        <v>3830703</v>
      </c>
      <c r="AS24" s="127"/>
      <c r="AT24" s="127"/>
      <c r="AU24" s="128"/>
    </row>
    <row r="25" spans="2:47" ht="24.75" customHeight="1" thickBot="1">
      <c r="B25" s="123" t="s">
        <v>61</v>
      </c>
      <c r="C25" s="109">
        <f>C24</f>
        <v>2526237</v>
      </c>
      <c r="D25" s="109">
        <f>D24</f>
        <v>11117409</v>
      </c>
      <c r="E25" s="110"/>
      <c r="F25" s="110"/>
      <c r="G25" s="111"/>
      <c r="J25" s="123" t="s">
        <v>61</v>
      </c>
      <c r="K25" s="109">
        <f>K24+C24</f>
        <v>4471891</v>
      </c>
      <c r="L25" s="109">
        <f>L24+D24</f>
        <v>19360653</v>
      </c>
      <c r="M25" s="110"/>
      <c r="N25" s="110"/>
      <c r="O25" s="111"/>
      <c r="R25" s="123" t="s">
        <v>61</v>
      </c>
      <c r="S25" s="109">
        <f>S24+K25</f>
        <v>5882687</v>
      </c>
      <c r="T25" s="109">
        <f>T24+L25</f>
        <v>23573044</v>
      </c>
      <c r="U25" s="110"/>
      <c r="V25" s="110"/>
      <c r="W25" s="111"/>
      <c r="Z25" s="123" t="s">
        <v>61</v>
      </c>
      <c r="AA25" s="109">
        <f>AA24+S25</f>
        <v>7652183</v>
      </c>
      <c r="AB25" s="109">
        <f>AB24+T25</f>
        <v>30428982</v>
      </c>
      <c r="AC25" s="110"/>
      <c r="AD25" s="110"/>
      <c r="AE25" s="111"/>
      <c r="AH25" s="123" t="s">
        <v>61</v>
      </c>
      <c r="AI25" s="109">
        <f>AI24+AA25</f>
        <v>10256464</v>
      </c>
      <c r="AJ25" s="109">
        <f>AJ24+AB25</f>
        <v>40043948</v>
      </c>
      <c r="AK25" s="110"/>
      <c r="AL25" s="110"/>
      <c r="AM25" s="111"/>
      <c r="AP25" s="123" t="s">
        <v>61</v>
      </c>
      <c r="AQ25" s="109">
        <f>AQ24+AI25</f>
        <v>11446690</v>
      </c>
      <c r="AR25" s="109">
        <f>AR24+AJ25</f>
        <v>43874651</v>
      </c>
      <c r="AS25" s="110"/>
      <c r="AT25" s="110"/>
      <c r="AU25" s="111"/>
    </row>
    <row r="26" spans="2:47" ht="19.5" customHeight="1" thickBot="1">
      <c r="B26" s="63"/>
      <c r="C26" s="77"/>
      <c r="D26" s="77"/>
      <c r="E26" s="34"/>
      <c r="F26" s="34"/>
      <c r="G26" s="34"/>
      <c r="J26" s="63"/>
      <c r="K26" s="77"/>
      <c r="L26" s="77"/>
      <c r="M26" s="34"/>
      <c r="N26" s="34"/>
      <c r="O26" s="34"/>
      <c r="R26" s="63"/>
      <c r="S26" s="77"/>
      <c r="T26" s="77"/>
      <c r="U26" s="34"/>
      <c r="V26" s="34"/>
      <c r="W26" s="34"/>
      <c r="Z26" s="63"/>
      <c r="AA26" s="77"/>
      <c r="AB26" s="77"/>
      <c r="AC26" s="34"/>
      <c r="AD26" s="34"/>
      <c r="AE26" s="34"/>
      <c r="AH26" s="63"/>
      <c r="AI26" s="77"/>
      <c r="AJ26" s="77"/>
      <c r="AK26" s="34"/>
      <c r="AL26" s="34"/>
      <c r="AM26" s="34"/>
      <c r="AP26" s="63"/>
      <c r="AQ26" s="77"/>
      <c r="AR26" s="77"/>
      <c r="AS26" s="34"/>
      <c r="AT26" s="34"/>
      <c r="AU26" s="34"/>
    </row>
    <row r="27" spans="2:47" ht="15" customHeight="1">
      <c r="B27" s="118" t="s">
        <v>36</v>
      </c>
      <c r="C27" s="238" t="s">
        <v>77</v>
      </c>
      <c r="D27" s="238" t="s">
        <v>78</v>
      </c>
      <c r="E27" s="238" t="s">
        <v>31</v>
      </c>
      <c r="F27" s="113" t="s">
        <v>29</v>
      </c>
      <c r="G27" s="114" t="s">
        <v>30</v>
      </c>
      <c r="J27" s="118" t="s">
        <v>36</v>
      </c>
      <c r="K27" s="238" t="s">
        <v>77</v>
      </c>
      <c r="L27" s="238" t="s">
        <v>78</v>
      </c>
      <c r="M27" s="238" t="s">
        <v>31</v>
      </c>
      <c r="N27" s="113" t="s">
        <v>29</v>
      </c>
      <c r="O27" s="114" t="s">
        <v>30</v>
      </c>
      <c r="R27" s="118" t="s">
        <v>36</v>
      </c>
      <c r="S27" s="238" t="s">
        <v>77</v>
      </c>
      <c r="T27" s="238" t="s">
        <v>78</v>
      </c>
      <c r="U27" s="238" t="s">
        <v>31</v>
      </c>
      <c r="V27" s="113" t="s">
        <v>29</v>
      </c>
      <c r="W27" s="114" t="s">
        <v>30</v>
      </c>
      <c r="Z27" s="118" t="s">
        <v>36</v>
      </c>
      <c r="AA27" s="238" t="s">
        <v>77</v>
      </c>
      <c r="AB27" s="238" t="s">
        <v>78</v>
      </c>
      <c r="AC27" s="238" t="s">
        <v>31</v>
      </c>
      <c r="AD27" s="113" t="s">
        <v>29</v>
      </c>
      <c r="AE27" s="114" t="s">
        <v>30</v>
      </c>
      <c r="AH27" s="118" t="s">
        <v>36</v>
      </c>
      <c r="AI27" s="238" t="s">
        <v>77</v>
      </c>
      <c r="AJ27" s="238" t="s">
        <v>78</v>
      </c>
      <c r="AK27" s="238" t="s">
        <v>31</v>
      </c>
      <c r="AL27" s="113" t="s">
        <v>29</v>
      </c>
      <c r="AM27" s="114" t="s">
        <v>30</v>
      </c>
      <c r="AP27" s="118" t="s">
        <v>36</v>
      </c>
      <c r="AQ27" s="238" t="s">
        <v>77</v>
      </c>
      <c r="AR27" s="238" t="s">
        <v>78</v>
      </c>
      <c r="AS27" s="238" t="s">
        <v>31</v>
      </c>
      <c r="AT27" s="113" t="s">
        <v>29</v>
      </c>
      <c r="AU27" s="114" t="s">
        <v>30</v>
      </c>
    </row>
    <row r="28" spans="2:47" ht="15" customHeight="1">
      <c r="B28" s="115" t="s">
        <v>37</v>
      </c>
      <c r="C28" s="239"/>
      <c r="D28" s="239"/>
      <c r="E28" s="239"/>
      <c r="F28" s="119" t="s">
        <v>79</v>
      </c>
      <c r="G28" s="142" t="s">
        <v>80</v>
      </c>
      <c r="J28" s="115" t="s">
        <v>37</v>
      </c>
      <c r="K28" s="239"/>
      <c r="L28" s="239"/>
      <c r="M28" s="239"/>
      <c r="N28" s="119" t="s">
        <v>79</v>
      </c>
      <c r="O28" s="142" t="s">
        <v>80</v>
      </c>
      <c r="R28" s="115" t="s">
        <v>37</v>
      </c>
      <c r="S28" s="239"/>
      <c r="T28" s="239"/>
      <c r="U28" s="239"/>
      <c r="V28" s="119" t="s">
        <v>79</v>
      </c>
      <c r="W28" s="142" t="s">
        <v>80</v>
      </c>
      <c r="Z28" s="115" t="s">
        <v>37</v>
      </c>
      <c r="AA28" s="239"/>
      <c r="AB28" s="239"/>
      <c r="AC28" s="239"/>
      <c r="AD28" s="119" t="s">
        <v>79</v>
      </c>
      <c r="AE28" s="142" t="s">
        <v>80</v>
      </c>
      <c r="AH28" s="115" t="s">
        <v>37</v>
      </c>
      <c r="AI28" s="239"/>
      <c r="AJ28" s="239"/>
      <c r="AK28" s="239"/>
      <c r="AL28" s="119" t="s">
        <v>79</v>
      </c>
      <c r="AM28" s="142" t="s">
        <v>80</v>
      </c>
      <c r="AP28" s="115" t="s">
        <v>37</v>
      </c>
      <c r="AQ28" s="239"/>
      <c r="AR28" s="239"/>
      <c r="AS28" s="239"/>
      <c r="AT28" s="119" t="s">
        <v>79</v>
      </c>
      <c r="AU28" s="142" t="s">
        <v>80</v>
      </c>
    </row>
    <row r="29" spans="2:47" ht="19.5" customHeight="1">
      <c r="B29" s="122" t="s">
        <v>100</v>
      </c>
      <c r="C29" s="76">
        <v>27201</v>
      </c>
      <c r="D29" s="76">
        <v>1007418</v>
      </c>
      <c r="E29" s="75">
        <f aca="true" t="shared" si="23" ref="E29:E34">IF(ISERROR(D29/C29),0,D29/C29)</f>
        <v>37.03606485055696</v>
      </c>
      <c r="F29" s="76">
        <f aca="true" t="shared" si="24" ref="F29:G34">C29</f>
        <v>27201</v>
      </c>
      <c r="G29" s="129">
        <f t="shared" si="24"/>
        <v>1007418</v>
      </c>
      <c r="J29" s="122" t="s">
        <v>100</v>
      </c>
      <c r="K29" s="76">
        <v>25098</v>
      </c>
      <c r="L29" s="76">
        <v>1002484</v>
      </c>
      <c r="M29" s="75">
        <f aca="true" t="shared" si="25" ref="M29:M34">IF(ISERROR(L29/K29),0,L29/K29)</f>
        <v>39.942784285600446</v>
      </c>
      <c r="N29" s="76">
        <f aca="true" t="shared" si="26" ref="N29:O34">F29+K29</f>
        <v>52299</v>
      </c>
      <c r="O29" s="129">
        <f t="shared" si="26"/>
        <v>2009902</v>
      </c>
      <c r="R29" s="122" t="s">
        <v>100</v>
      </c>
      <c r="S29" s="99">
        <v>35508</v>
      </c>
      <c r="T29" s="99">
        <v>973076</v>
      </c>
      <c r="U29" s="75">
        <f aca="true" t="shared" si="27" ref="U29:U34">IF(ISERROR(T29/S29),0,T29/S29)</f>
        <v>27.404415906274643</v>
      </c>
      <c r="V29" s="76">
        <f aca="true" t="shared" si="28" ref="V29:W34">N29+S29</f>
        <v>87807</v>
      </c>
      <c r="W29" s="129">
        <f t="shared" si="28"/>
        <v>2982978</v>
      </c>
      <c r="Z29" s="122" t="s">
        <v>100</v>
      </c>
      <c r="AA29" s="99">
        <v>23382</v>
      </c>
      <c r="AB29" s="99">
        <v>898939</v>
      </c>
      <c r="AC29" s="75">
        <f aca="true" t="shared" si="29" ref="AC29:AC34">IF(ISERROR(AB29/AA29),0,AB29/AA29)</f>
        <v>38.445770250620136</v>
      </c>
      <c r="AD29" s="76">
        <f aca="true" t="shared" si="30" ref="AD29:AE34">V29+AA29</f>
        <v>111189</v>
      </c>
      <c r="AE29" s="129">
        <f t="shared" si="30"/>
        <v>3881917</v>
      </c>
      <c r="AH29" s="122" t="s">
        <v>100</v>
      </c>
      <c r="AI29" s="99">
        <v>50789</v>
      </c>
      <c r="AJ29" s="99">
        <v>1012391</v>
      </c>
      <c r="AK29" s="75">
        <f aca="true" t="shared" si="31" ref="AK29:AK34">IF(ISERROR(AJ29/AI29),0,AJ29/AI29)</f>
        <v>19.933272952804742</v>
      </c>
      <c r="AL29" s="76">
        <f aca="true" t="shared" si="32" ref="AL29:AM34">AD29+AI29</f>
        <v>161978</v>
      </c>
      <c r="AM29" s="129">
        <f t="shared" si="32"/>
        <v>4894308</v>
      </c>
      <c r="AP29" s="122" t="s">
        <v>100</v>
      </c>
      <c r="AQ29" s="76">
        <v>28098</v>
      </c>
      <c r="AR29" s="76">
        <v>751817</v>
      </c>
      <c r="AS29" s="75">
        <f aca="true" t="shared" si="33" ref="AS29:AS34">IF(ISERROR(AR29/AQ29),0,AR29/AQ29)</f>
        <v>26.75695779059008</v>
      </c>
      <c r="AT29" s="76">
        <f aca="true" t="shared" si="34" ref="AT29:AU33">AL29+AQ29</f>
        <v>190076</v>
      </c>
      <c r="AU29" s="129">
        <f t="shared" si="34"/>
        <v>5646125</v>
      </c>
    </row>
    <row r="30" spans="2:47" ht="19.5" customHeight="1">
      <c r="B30" s="122" t="s">
        <v>101</v>
      </c>
      <c r="C30" s="76">
        <v>10828</v>
      </c>
      <c r="D30" s="76">
        <v>974467</v>
      </c>
      <c r="E30" s="75">
        <f t="shared" si="23"/>
        <v>89.99510528260066</v>
      </c>
      <c r="F30" s="76">
        <f t="shared" si="24"/>
        <v>10828</v>
      </c>
      <c r="G30" s="129">
        <f t="shared" si="24"/>
        <v>974467</v>
      </c>
      <c r="J30" s="122" t="s">
        <v>101</v>
      </c>
      <c r="K30" s="76">
        <v>23047</v>
      </c>
      <c r="L30" s="76">
        <v>768002</v>
      </c>
      <c r="M30" s="75">
        <f t="shared" si="25"/>
        <v>33.3232958736495</v>
      </c>
      <c r="N30" s="76">
        <f t="shared" si="26"/>
        <v>33875</v>
      </c>
      <c r="O30" s="129">
        <f t="shared" si="26"/>
        <v>1742469</v>
      </c>
      <c r="R30" s="122" t="s">
        <v>101</v>
      </c>
      <c r="S30" s="172">
        <v>25514</v>
      </c>
      <c r="T30" s="172">
        <v>1165582</v>
      </c>
      <c r="U30" s="75">
        <f t="shared" si="27"/>
        <v>45.68401661832719</v>
      </c>
      <c r="V30" s="76">
        <f t="shared" si="28"/>
        <v>59389</v>
      </c>
      <c r="W30" s="129">
        <f t="shared" si="28"/>
        <v>2908051</v>
      </c>
      <c r="Z30" s="122" t="s">
        <v>101</v>
      </c>
      <c r="AA30" s="76">
        <v>31695</v>
      </c>
      <c r="AB30" s="76">
        <v>941095</v>
      </c>
      <c r="AC30" s="75">
        <f t="shared" si="29"/>
        <v>29.69222274806752</v>
      </c>
      <c r="AD30" s="76">
        <f t="shared" si="30"/>
        <v>91084</v>
      </c>
      <c r="AE30" s="129">
        <f t="shared" si="30"/>
        <v>3849146</v>
      </c>
      <c r="AF30" s="151"/>
      <c r="AH30" s="122" t="s">
        <v>101</v>
      </c>
      <c r="AI30" s="76">
        <v>35674</v>
      </c>
      <c r="AJ30" s="76">
        <v>1026226</v>
      </c>
      <c r="AK30" s="75">
        <f t="shared" si="31"/>
        <v>28.76677692437069</v>
      </c>
      <c r="AL30" s="76">
        <f t="shared" si="32"/>
        <v>126758</v>
      </c>
      <c r="AM30" s="129">
        <f t="shared" si="32"/>
        <v>4875372</v>
      </c>
      <c r="AP30" s="122" t="s">
        <v>101</v>
      </c>
      <c r="AQ30" s="76">
        <v>43455</v>
      </c>
      <c r="AR30" s="76">
        <v>1263360</v>
      </c>
      <c r="AS30" s="75">
        <f t="shared" si="33"/>
        <v>29.072833966171903</v>
      </c>
      <c r="AT30" s="76">
        <f t="shared" si="34"/>
        <v>170213</v>
      </c>
      <c r="AU30" s="129">
        <f t="shared" si="34"/>
        <v>6138732</v>
      </c>
    </row>
    <row r="31" spans="2:47" ht="19.5" customHeight="1">
      <c r="B31" s="122" t="s">
        <v>96</v>
      </c>
      <c r="C31" s="76">
        <v>72938</v>
      </c>
      <c r="D31" s="76">
        <v>1680101</v>
      </c>
      <c r="E31" s="75">
        <f t="shared" si="23"/>
        <v>23.03464586361019</v>
      </c>
      <c r="F31" s="76">
        <f t="shared" si="24"/>
        <v>72938</v>
      </c>
      <c r="G31" s="129">
        <f t="shared" si="24"/>
        <v>1680101</v>
      </c>
      <c r="J31" s="122" t="s">
        <v>96</v>
      </c>
      <c r="K31" s="76">
        <v>25201</v>
      </c>
      <c r="L31" s="196">
        <v>946421</v>
      </c>
      <c r="M31" s="75">
        <f t="shared" si="25"/>
        <v>37.55489861513432</v>
      </c>
      <c r="N31" s="76">
        <f t="shared" si="26"/>
        <v>98139</v>
      </c>
      <c r="O31" s="129">
        <f t="shared" si="26"/>
        <v>2626522</v>
      </c>
      <c r="R31" s="122" t="s">
        <v>96</v>
      </c>
      <c r="S31" s="196">
        <v>19008</v>
      </c>
      <c r="T31" s="196">
        <v>864435</v>
      </c>
      <c r="U31" s="75">
        <f t="shared" si="27"/>
        <v>45.47743055555556</v>
      </c>
      <c r="V31" s="76">
        <f t="shared" si="28"/>
        <v>117147</v>
      </c>
      <c r="W31" s="129">
        <f t="shared" si="28"/>
        <v>3490957</v>
      </c>
      <c r="Z31" s="122" t="s">
        <v>96</v>
      </c>
      <c r="AA31" s="76">
        <v>28734</v>
      </c>
      <c r="AB31" s="76">
        <v>1744018</v>
      </c>
      <c r="AC31" s="75">
        <f t="shared" si="29"/>
        <v>60.695273891557044</v>
      </c>
      <c r="AD31" s="76">
        <f t="shared" si="30"/>
        <v>145881</v>
      </c>
      <c r="AE31" s="129">
        <f t="shared" si="30"/>
        <v>5234975</v>
      </c>
      <c r="AF31" s="151"/>
      <c r="AH31" s="122" t="s">
        <v>96</v>
      </c>
      <c r="AI31" s="76">
        <v>36799</v>
      </c>
      <c r="AJ31" s="76">
        <v>1745380</v>
      </c>
      <c r="AK31" s="75">
        <f t="shared" si="31"/>
        <v>47.4300932090546</v>
      </c>
      <c r="AL31" s="76">
        <f t="shared" si="32"/>
        <v>182680</v>
      </c>
      <c r="AM31" s="129">
        <f t="shared" si="32"/>
        <v>6980355</v>
      </c>
      <c r="AP31" s="122" t="s">
        <v>96</v>
      </c>
      <c r="AQ31" s="76">
        <v>47960</v>
      </c>
      <c r="AR31" s="76">
        <v>1412461</v>
      </c>
      <c r="AS31" s="75">
        <f t="shared" si="33"/>
        <v>29.45081317764804</v>
      </c>
      <c r="AT31" s="76">
        <f t="shared" si="34"/>
        <v>230640</v>
      </c>
      <c r="AU31" s="129">
        <f t="shared" si="34"/>
        <v>8392816</v>
      </c>
    </row>
    <row r="32" spans="2:47" ht="19.5" customHeight="1">
      <c r="B32" s="122" t="s">
        <v>58</v>
      </c>
      <c r="C32" s="76">
        <v>16458</v>
      </c>
      <c r="D32" s="76">
        <v>507791</v>
      </c>
      <c r="E32" s="75">
        <f t="shared" si="23"/>
        <v>30.853748936687325</v>
      </c>
      <c r="F32" s="76">
        <f t="shared" si="24"/>
        <v>16458</v>
      </c>
      <c r="G32" s="129">
        <f t="shared" si="24"/>
        <v>507791</v>
      </c>
      <c r="J32" s="122" t="s">
        <v>58</v>
      </c>
      <c r="K32" s="76">
        <v>10691</v>
      </c>
      <c r="L32" s="99">
        <v>477414</v>
      </c>
      <c r="M32" s="75">
        <f t="shared" si="25"/>
        <v>44.65569170330184</v>
      </c>
      <c r="N32" s="76">
        <f t="shared" si="26"/>
        <v>27149</v>
      </c>
      <c r="O32" s="129">
        <f t="shared" si="26"/>
        <v>985205</v>
      </c>
      <c r="R32" s="122" t="s">
        <v>58</v>
      </c>
      <c r="S32" s="76">
        <v>10472</v>
      </c>
      <c r="T32" s="76">
        <v>446982</v>
      </c>
      <c r="U32" s="75">
        <f t="shared" si="27"/>
        <v>42.68353705118411</v>
      </c>
      <c r="V32" s="76">
        <f t="shared" si="28"/>
        <v>37621</v>
      </c>
      <c r="W32" s="129">
        <f t="shared" si="28"/>
        <v>1432187</v>
      </c>
      <c r="Z32" s="122" t="s">
        <v>58</v>
      </c>
      <c r="AA32" s="76">
        <v>13368</v>
      </c>
      <c r="AB32" s="76">
        <v>504156</v>
      </c>
      <c r="AC32" s="75">
        <f t="shared" si="29"/>
        <v>37.71364452423698</v>
      </c>
      <c r="AD32" s="76">
        <f t="shared" si="30"/>
        <v>50989</v>
      </c>
      <c r="AE32" s="129">
        <f t="shared" si="30"/>
        <v>1936343</v>
      </c>
      <c r="AF32" s="153"/>
      <c r="AH32" s="122" t="s">
        <v>58</v>
      </c>
      <c r="AI32" s="76">
        <v>13581</v>
      </c>
      <c r="AJ32" s="76">
        <v>502815</v>
      </c>
      <c r="AK32" s="75">
        <f t="shared" si="31"/>
        <v>37.02341506516457</v>
      </c>
      <c r="AL32" s="76">
        <f t="shared" si="32"/>
        <v>64570</v>
      </c>
      <c r="AM32" s="129">
        <f t="shared" si="32"/>
        <v>2439158</v>
      </c>
      <c r="AP32" s="122" t="s">
        <v>58</v>
      </c>
      <c r="AQ32" s="76">
        <v>10997</v>
      </c>
      <c r="AR32" s="99">
        <v>384220</v>
      </c>
      <c r="AS32" s="75">
        <f t="shared" si="33"/>
        <v>34.93861962353369</v>
      </c>
      <c r="AT32" s="76">
        <f t="shared" si="34"/>
        <v>75567</v>
      </c>
      <c r="AU32" s="129">
        <f t="shared" si="34"/>
        <v>2823378</v>
      </c>
    </row>
    <row r="33" spans="2:47" ht="19.5" customHeight="1">
      <c r="B33" s="122" t="s">
        <v>53</v>
      </c>
      <c r="C33" s="76">
        <v>47928</v>
      </c>
      <c r="D33" s="76">
        <v>1006894</v>
      </c>
      <c r="E33" s="75">
        <f t="shared" si="23"/>
        <v>21.008471039893173</v>
      </c>
      <c r="F33" s="76">
        <f t="shared" si="24"/>
        <v>47928</v>
      </c>
      <c r="G33" s="129">
        <f t="shared" si="24"/>
        <v>1006894</v>
      </c>
      <c r="J33" s="122" t="s">
        <v>53</v>
      </c>
      <c r="K33" s="76">
        <v>30970</v>
      </c>
      <c r="L33" s="172">
        <v>884918</v>
      </c>
      <c r="M33" s="75">
        <f t="shared" si="25"/>
        <v>28.573393606716177</v>
      </c>
      <c r="N33" s="76">
        <f t="shared" si="26"/>
        <v>78898</v>
      </c>
      <c r="O33" s="129">
        <f t="shared" si="26"/>
        <v>1891812</v>
      </c>
      <c r="R33" s="122" t="s">
        <v>53</v>
      </c>
      <c r="S33" s="76">
        <v>27076</v>
      </c>
      <c r="T33" s="76">
        <v>965354</v>
      </c>
      <c r="U33" s="75">
        <f t="shared" si="27"/>
        <v>35.65349386910918</v>
      </c>
      <c r="V33" s="76">
        <f t="shared" si="28"/>
        <v>105974</v>
      </c>
      <c r="W33" s="129">
        <f t="shared" si="28"/>
        <v>2857166</v>
      </c>
      <c r="Z33" s="122" t="s">
        <v>53</v>
      </c>
      <c r="AA33" s="76">
        <v>21323</v>
      </c>
      <c r="AB33" s="172">
        <v>969302</v>
      </c>
      <c r="AC33" s="75">
        <f t="shared" si="29"/>
        <v>45.45804999296534</v>
      </c>
      <c r="AD33" s="76">
        <f t="shared" si="30"/>
        <v>127297</v>
      </c>
      <c r="AE33" s="129">
        <f t="shared" si="30"/>
        <v>3826468</v>
      </c>
      <c r="AF33" s="152"/>
      <c r="AH33" s="122" t="s">
        <v>53</v>
      </c>
      <c r="AI33" s="99">
        <v>37670</v>
      </c>
      <c r="AJ33" s="99">
        <v>886915</v>
      </c>
      <c r="AK33" s="75">
        <f t="shared" si="31"/>
        <v>23.544332359968145</v>
      </c>
      <c r="AL33" s="76">
        <f t="shared" si="32"/>
        <v>164967</v>
      </c>
      <c r="AM33" s="129">
        <f t="shared" si="32"/>
        <v>4713383</v>
      </c>
      <c r="AP33" s="122" t="s">
        <v>53</v>
      </c>
      <c r="AQ33" s="76">
        <v>34347</v>
      </c>
      <c r="AR33" s="76">
        <v>1075667</v>
      </c>
      <c r="AS33" s="75">
        <f t="shared" si="33"/>
        <v>31.31764055084869</v>
      </c>
      <c r="AT33" s="76">
        <f t="shared" si="34"/>
        <v>199314</v>
      </c>
      <c r="AU33" s="129">
        <f t="shared" si="34"/>
        <v>5789050</v>
      </c>
    </row>
    <row r="34" spans="2:47" ht="19.5" customHeight="1" thickBot="1">
      <c r="B34" s="124" t="s">
        <v>54</v>
      </c>
      <c r="C34" s="130">
        <v>30332</v>
      </c>
      <c r="D34" s="130">
        <v>950742</v>
      </c>
      <c r="E34" s="75">
        <f t="shared" si="23"/>
        <v>31.344520638269813</v>
      </c>
      <c r="F34" s="130">
        <f t="shared" si="24"/>
        <v>30332</v>
      </c>
      <c r="G34" s="134">
        <f t="shared" si="24"/>
        <v>950742</v>
      </c>
      <c r="J34" s="124" t="s">
        <v>54</v>
      </c>
      <c r="K34" s="130">
        <v>28205</v>
      </c>
      <c r="L34" s="130">
        <v>1031383</v>
      </c>
      <c r="M34" s="75">
        <f t="shared" si="25"/>
        <v>36.567381669916685</v>
      </c>
      <c r="N34" s="130">
        <f t="shared" si="26"/>
        <v>58537</v>
      </c>
      <c r="O34" s="134">
        <f t="shared" si="26"/>
        <v>1982125</v>
      </c>
      <c r="R34" s="124" t="s">
        <v>54</v>
      </c>
      <c r="S34" s="130">
        <v>29791</v>
      </c>
      <c r="T34" s="130">
        <v>991505</v>
      </c>
      <c r="U34" s="75">
        <f t="shared" si="27"/>
        <v>33.28203148601927</v>
      </c>
      <c r="V34" s="130">
        <f t="shared" si="28"/>
        <v>88328</v>
      </c>
      <c r="W34" s="134">
        <f t="shared" si="28"/>
        <v>2973630</v>
      </c>
      <c r="Z34" s="124" t="s">
        <v>54</v>
      </c>
      <c r="AA34" s="130">
        <v>34617</v>
      </c>
      <c r="AB34" s="130">
        <v>1016705</v>
      </c>
      <c r="AC34" s="75">
        <f t="shared" si="29"/>
        <v>29.370107172776382</v>
      </c>
      <c r="AD34" s="130">
        <f t="shared" si="30"/>
        <v>122945</v>
      </c>
      <c r="AE34" s="134">
        <f t="shared" si="30"/>
        <v>3990335</v>
      </c>
      <c r="AH34" s="124" t="s">
        <v>54</v>
      </c>
      <c r="AI34" s="130">
        <v>35895</v>
      </c>
      <c r="AJ34" s="130">
        <v>1074691</v>
      </c>
      <c r="AK34" s="75">
        <f t="shared" si="31"/>
        <v>29.939852347123555</v>
      </c>
      <c r="AL34" s="130">
        <f t="shared" si="32"/>
        <v>158840</v>
      </c>
      <c r="AM34" s="134">
        <f t="shared" si="32"/>
        <v>5065026</v>
      </c>
      <c r="AP34" s="124" t="s">
        <v>54</v>
      </c>
      <c r="AQ34" s="130">
        <v>32210</v>
      </c>
      <c r="AR34" s="100">
        <v>941005</v>
      </c>
      <c r="AS34" s="75">
        <f t="shared" si="33"/>
        <v>29.214684880471903</v>
      </c>
      <c r="AT34" s="130">
        <f>AL34+AQ34</f>
        <v>191050</v>
      </c>
      <c r="AU34" s="134">
        <f>AM34+AR34</f>
        <v>6006031</v>
      </c>
    </row>
    <row r="35" spans="2:47" ht="24.75" customHeight="1" thickBot="1">
      <c r="B35" s="125" t="s">
        <v>60</v>
      </c>
      <c r="C35" s="126">
        <f>SUM(C29:C34)</f>
        <v>205685</v>
      </c>
      <c r="D35" s="126">
        <f>SUM(D29:D34)</f>
        <v>6127413</v>
      </c>
      <c r="E35" s="127"/>
      <c r="F35" s="127"/>
      <c r="G35" s="128"/>
      <c r="J35" s="125" t="s">
        <v>60</v>
      </c>
      <c r="K35" s="126">
        <f>SUM(K29:K34)</f>
        <v>143212</v>
      </c>
      <c r="L35" s="126">
        <f>SUM(L29:L34)</f>
        <v>5110622</v>
      </c>
      <c r="M35" s="127"/>
      <c r="N35" s="127"/>
      <c r="O35" s="128"/>
      <c r="R35" s="125" t="s">
        <v>60</v>
      </c>
      <c r="S35" s="126">
        <f>SUM(S29:S34)</f>
        <v>147369</v>
      </c>
      <c r="T35" s="126">
        <f>SUM(T29:T34)</f>
        <v>5406934</v>
      </c>
      <c r="U35" s="127"/>
      <c r="V35" s="127"/>
      <c r="W35" s="128"/>
      <c r="Z35" s="125" t="s">
        <v>60</v>
      </c>
      <c r="AA35" s="126">
        <f>SUM(AA29:AA34)</f>
        <v>153119</v>
      </c>
      <c r="AB35" s="126">
        <f>SUM(AB29:AB34)</f>
        <v>6074215</v>
      </c>
      <c r="AC35" s="127"/>
      <c r="AD35" s="127"/>
      <c r="AE35" s="128"/>
      <c r="AH35" s="125" t="s">
        <v>60</v>
      </c>
      <c r="AI35" s="126">
        <f>SUM(AI29:AI34)</f>
        <v>210408</v>
      </c>
      <c r="AJ35" s="126">
        <f>SUM(AJ29:AJ34)</f>
        <v>6248418</v>
      </c>
      <c r="AK35" s="127"/>
      <c r="AL35" s="127"/>
      <c r="AM35" s="128"/>
      <c r="AP35" s="125" t="s">
        <v>60</v>
      </c>
      <c r="AQ35" s="126">
        <f>SUM(AQ29:AQ34)</f>
        <v>197067</v>
      </c>
      <c r="AR35" s="183">
        <f>SUM(AR29:AR34)</f>
        <v>5828530</v>
      </c>
      <c r="AS35" s="127"/>
      <c r="AT35" s="127"/>
      <c r="AU35" s="128"/>
    </row>
    <row r="36" spans="2:47" ht="24.75" customHeight="1" thickBot="1">
      <c r="B36" s="123" t="s">
        <v>61</v>
      </c>
      <c r="C36" s="109">
        <f>C35</f>
        <v>205685</v>
      </c>
      <c r="D36" s="109">
        <f>D35</f>
        <v>6127413</v>
      </c>
      <c r="E36" s="110"/>
      <c r="F36" s="110"/>
      <c r="G36" s="111"/>
      <c r="J36" s="123" t="s">
        <v>61</v>
      </c>
      <c r="K36" s="109">
        <f>K35+C35</f>
        <v>348897</v>
      </c>
      <c r="L36" s="109">
        <f>L35+D35</f>
        <v>11238035</v>
      </c>
      <c r="M36" s="110"/>
      <c r="N36" s="110"/>
      <c r="O36" s="111"/>
      <c r="R36" s="123" t="s">
        <v>61</v>
      </c>
      <c r="S36" s="109">
        <f>S35+K36</f>
        <v>496266</v>
      </c>
      <c r="T36" s="109">
        <f>T35+L36</f>
        <v>16644969</v>
      </c>
      <c r="U36" s="110"/>
      <c r="V36" s="110"/>
      <c r="W36" s="111"/>
      <c r="Z36" s="123" t="s">
        <v>61</v>
      </c>
      <c r="AA36" s="109">
        <f>AA35+S36</f>
        <v>649385</v>
      </c>
      <c r="AB36" s="109">
        <f>AB35+T36</f>
        <v>22719184</v>
      </c>
      <c r="AC36" s="110"/>
      <c r="AD36" s="110"/>
      <c r="AE36" s="111"/>
      <c r="AH36" s="123" t="s">
        <v>61</v>
      </c>
      <c r="AI36" s="109">
        <f>AI35+AA36</f>
        <v>859793</v>
      </c>
      <c r="AJ36" s="109">
        <f>AJ35+AB36</f>
        <v>28967602</v>
      </c>
      <c r="AK36" s="110"/>
      <c r="AL36" s="110"/>
      <c r="AM36" s="111"/>
      <c r="AP36" s="123" t="s">
        <v>61</v>
      </c>
      <c r="AQ36" s="109">
        <f>AQ35+AI36</f>
        <v>1056860</v>
      </c>
      <c r="AR36" s="109">
        <f>AR35+AJ36</f>
        <v>34796132</v>
      </c>
      <c r="AS36" s="110"/>
      <c r="AT36" s="110"/>
      <c r="AU36" s="111"/>
    </row>
    <row r="37" ht="16.5" customHeight="1"/>
    <row r="38" spans="2:47" ht="49.5" customHeight="1" thickBot="1">
      <c r="B38" s="204" t="s">
        <v>108</v>
      </c>
      <c r="C38" s="204"/>
      <c r="D38" s="204"/>
      <c r="E38" s="204"/>
      <c r="F38" s="204"/>
      <c r="G38" s="204"/>
      <c r="J38" s="204" t="s">
        <v>109</v>
      </c>
      <c r="K38" s="204"/>
      <c r="L38" s="204"/>
      <c r="M38" s="204"/>
      <c r="N38" s="204"/>
      <c r="O38" s="204"/>
      <c r="R38" s="204" t="s">
        <v>112</v>
      </c>
      <c r="S38" s="204"/>
      <c r="T38" s="204"/>
      <c r="U38" s="204"/>
      <c r="V38" s="204"/>
      <c r="W38" s="204"/>
      <c r="Z38" s="204" t="s">
        <v>113</v>
      </c>
      <c r="AA38" s="204"/>
      <c r="AB38" s="204"/>
      <c r="AC38" s="204"/>
      <c r="AD38" s="204"/>
      <c r="AE38" s="204"/>
      <c r="AH38" s="204" t="s">
        <v>115</v>
      </c>
      <c r="AI38" s="204"/>
      <c r="AJ38" s="204"/>
      <c r="AK38" s="204"/>
      <c r="AL38" s="204"/>
      <c r="AM38" s="204"/>
      <c r="AP38" s="204" t="s">
        <v>117</v>
      </c>
      <c r="AQ38" s="204"/>
      <c r="AR38" s="204"/>
      <c r="AS38" s="204"/>
      <c r="AT38" s="204"/>
      <c r="AU38" s="204"/>
    </row>
    <row r="39" spans="2:47" ht="15" customHeight="1">
      <c r="B39" s="118" t="s">
        <v>32</v>
      </c>
      <c r="C39" s="238" t="s">
        <v>77</v>
      </c>
      <c r="D39" s="238" t="s">
        <v>78</v>
      </c>
      <c r="E39" s="238" t="s">
        <v>31</v>
      </c>
      <c r="F39" s="113" t="s">
        <v>29</v>
      </c>
      <c r="G39" s="114" t="s">
        <v>30</v>
      </c>
      <c r="J39" s="118" t="s">
        <v>32</v>
      </c>
      <c r="K39" s="238" t="s">
        <v>77</v>
      </c>
      <c r="L39" s="238" t="s">
        <v>78</v>
      </c>
      <c r="M39" s="238" t="s">
        <v>31</v>
      </c>
      <c r="N39" s="113" t="s">
        <v>29</v>
      </c>
      <c r="O39" s="114" t="s">
        <v>30</v>
      </c>
      <c r="R39" s="118" t="s">
        <v>32</v>
      </c>
      <c r="S39" s="238" t="s">
        <v>77</v>
      </c>
      <c r="T39" s="238" t="s">
        <v>78</v>
      </c>
      <c r="U39" s="238" t="s">
        <v>31</v>
      </c>
      <c r="V39" s="113" t="s">
        <v>29</v>
      </c>
      <c r="W39" s="114" t="s">
        <v>30</v>
      </c>
      <c r="Z39" s="118" t="s">
        <v>32</v>
      </c>
      <c r="AA39" s="238" t="s">
        <v>77</v>
      </c>
      <c r="AB39" s="238" t="s">
        <v>78</v>
      </c>
      <c r="AC39" s="238" t="s">
        <v>31</v>
      </c>
      <c r="AD39" s="113" t="s">
        <v>29</v>
      </c>
      <c r="AE39" s="114" t="s">
        <v>30</v>
      </c>
      <c r="AH39" s="118" t="s">
        <v>32</v>
      </c>
      <c r="AI39" s="238" t="s">
        <v>77</v>
      </c>
      <c r="AJ39" s="238" t="s">
        <v>78</v>
      </c>
      <c r="AK39" s="238" t="s">
        <v>31</v>
      </c>
      <c r="AL39" s="113" t="s">
        <v>29</v>
      </c>
      <c r="AM39" s="114" t="s">
        <v>30</v>
      </c>
      <c r="AP39" s="118" t="s">
        <v>32</v>
      </c>
      <c r="AQ39" s="238" t="s">
        <v>77</v>
      </c>
      <c r="AR39" s="238" t="s">
        <v>78</v>
      </c>
      <c r="AS39" s="238" t="s">
        <v>31</v>
      </c>
      <c r="AT39" s="113" t="s">
        <v>29</v>
      </c>
      <c r="AU39" s="114" t="s">
        <v>30</v>
      </c>
    </row>
    <row r="40" spans="2:47" ht="15" customHeight="1">
      <c r="B40" s="115" t="s">
        <v>33</v>
      </c>
      <c r="C40" s="239"/>
      <c r="D40" s="239"/>
      <c r="E40" s="239"/>
      <c r="F40" s="119" t="s">
        <v>79</v>
      </c>
      <c r="G40" s="142" t="s">
        <v>80</v>
      </c>
      <c r="J40" s="115" t="s">
        <v>33</v>
      </c>
      <c r="K40" s="239"/>
      <c r="L40" s="239"/>
      <c r="M40" s="239"/>
      <c r="N40" s="119" t="s">
        <v>79</v>
      </c>
      <c r="O40" s="142" t="s">
        <v>80</v>
      </c>
      <c r="R40" s="115" t="s">
        <v>33</v>
      </c>
      <c r="S40" s="239"/>
      <c r="T40" s="239"/>
      <c r="U40" s="239"/>
      <c r="V40" s="119" t="s">
        <v>79</v>
      </c>
      <c r="W40" s="142" t="s">
        <v>80</v>
      </c>
      <c r="Z40" s="115" t="s">
        <v>33</v>
      </c>
      <c r="AA40" s="239"/>
      <c r="AB40" s="239"/>
      <c r="AC40" s="239"/>
      <c r="AD40" s="119" t="s">
        <v>79</v>
      </c>
      <c r="AE40" s="142" t="s">
        <v>80</v>
      </c>
      <c r="AH40" s="115" t="s">
        <v>33</v>
      </c>
      <c r="AI40" s="239"/>
      <c r="AJ40" s="239"/>
      <c r="AK40" s="239"/>
      <c r="AL40" s="119" t="s">
        <v>79</v>
      </c>
      <c r="AM40" s="142" t="s">
        <v>80</v>
      </c>
      <c r="AP40" s="115" t="s">
        <v>33</v>
      </c>
      <c r="AQ40" s="239"/>
      <c r="AR40" s="239"/>
      <c r="AS40" s="239"/>
      <c r="AT40" s="119" t="s">
        <v>79</v>
      </c>
      <c r="AU40" s="142" t="s">
        <v>80</v>
      </c>
    </row>
    <row r="41" spans="2:47" ht="19.5" customHeight="1">
      <c r="B41" s="122" t="s">
        <v>40</v>
      </c>
      <c r="C41" s="76">
        <v>24180</v>
      </c>
      <c r="D41" s="76">
        <v>86803</v>
      </c>
      <c r="E41" s="75">
        <f aca="true" t="shared" si="35" ref="E41:E51">IF(ISERROR(D41/C41),0,D41/C41)</f>
        <v>3.589867659222498</v>
      </c>
      <c r="F41" s="76">
        <f aca="true" t="shared" si="36" ref="F41:F51">AT4+C41</f>
        <v>89004</v>
      </c>
      <c r="G41" s="129">
        <f aca="true" t="shared" si="37" ref="G41:G51">AU4+D41</f>
        <v>520351</v>
      </c>
      <c r="J41" s="122" t="s">
        <v>40</v>
      </c>
      <c r="K41" s="76">
        <v>4730</v>
      </c>
      <c r="L41" s="76">
        <v>46574</v>
      </c>
      <c r="M41" s="75">
        <f aca="true" t="shared" si="38" ref="M41:M51">IF(ISERROR(L41/K41),0,L41/K41)</f>
        <v>9.846511627906978</v>
      </c>
      <c r="N41" s="76">
        <f aca="true" t="shared" si="39" ref="N41:N51">F41+K41</f>
        <v>93734</v>
      </c>
      <c r="O41" s="129">
        <f aca="true" t="shared" si="40" ref="O41:O51">G41+L41</f>
        <v>566925</v>
      </c>
      <c r="R41" s="122" t="s">
        <v>40</v>
      </c>
      <c r="S41" s="76">
        <v>13104</v>
      </c>
      <c r="T41" s="76">
        <v>32182</v>
      </c>
      <c r="U41" s="75">
        <f aca="true" t="shared" si="41" ref="U41:U51">IF(ISERROR(T41/S41),0,T41/S41)</f>
        <v>2.455891330891331</v>
      </c>
      <c r="V41" s="76">
        <f aca="true" t="shared" si="42" ref="V41:V51">N41+S41</f>
        <v>106838</v>
      </c>
      <c r="W41" s="129">
        <f aca="true" t="shared" si="43" ref="W41:W51">O41+T41</f>
        <v>599107</v>
      </c>
      <c r="Z41" s="122" t="s">
        <v>40</v>
      </c>
      <c r="AA41" s="76">
        <v>3345</v>
      </c>
      <c r="AB41" s="76">
        <v>34677</v>
      </c>
      <c r="AC41" s="75">
        <f aca="true" t="shared" si="44" ref="AC41:AC51">IF(ISERROR(AB41/AA41),0,AB41/AA41)</f>
        <v>10.366816143497758</v>
      </c>
      <c r="AD41" s="76">
        <f aca="true" t="shared" si="45" ref="AD41:AD51">V41+AA41</f>
        <v>110183</v>
      </c>
      <c r="AE41" s="129">
        <f aca="true" t="shared" si="46" ref="AE41:AE51">W41+AB41</f>
        <v>633784</v>
      </c>
      <c r="AH41" s="122" t="s">
        <v>40</v>
      </c>
      <c r="AI41" s="76">
        <v>15681</v>
      </c>
      <c r="AJ41" s="76">
        <v>45567</v>
      </c>
      <c r="AK41" s="75">
        <f aca="true" t="shared" si="47" ref="AK41:AK51">IF(ISERROR(AJ41/AI41),0,AJ41/AI41)</f>
        <v>2.9058733499139087</v>
      </c>
      <c r="AL41" s="76">
        <f aca="true" t="shared" si="48" ref="AL41:AL51">AD41+AI41</f>
        <v>125864</v>
      </c>
      <c r="AM41" s="129">
        <f aca="true" t="shared" si="49" ref="AM41:AM51">AE41+AJ41</f>
        <v>679351</v>
      </c>
      <c r="AP41" s="122" t="s">
        <v>40</v>
      </c>
      <c r="AQ41" s="76"/>
      <c r="AR41" s="76"/>
      <c r="AS41" s="75">
        <f aca="true" t="shared" si="50" ref="AS41:AS51">IF(ISERROR(AR41/AQ41),0,AR41/AQ41)</f>
        <v>0</v>
      </c>
      <c r="AT41" s="76">
        <f aca="true" t="shared" si="51" ref="AT41:AT51">AL41+AQ41</f>
        <v>125864</v>
      </c>
      <c r="AU41" s="129">
        <f aca="true" t="shared" si="52" ref="AU41:AU51">AM41+AR41</f>
        <v>679351</v>
      </c>
    </row>
    <row r="42" spans="2:47" ht="19.5" customHeight="1">
      <c r="B42" s="122" t="s">
        <v>41</v>
      </c>
      <c r="C42" s="76">
        <v>31319</v>
      </c>
      <c r="D42" s="76">
        <v>272542</v>
      </c>
      <c r="E42" s="75">
        <f t="shared" si="35"/>
        <v>8.702129697627639</v>
      </c>
      <c r="F42" s="76">
        <f t="shared" si="36"/>
        <v>177715</v>
      </c>
      <c r="G42" s="129">
        <f t="shared" si="37"/>
        <v>1458322</v>
      </c>
      <c r="J42" s="122" t="s">
        <v>41</v>
      </c>
      <c r="K42" s="76">
        <v>23704</v>
      </c>
      <c r="L42" s="76">
        <v>240670</v>
      </c>
      <c r="M42" s="75">
        <f t="shared" si="38"/>
        <v>10.153138710766115</v>
      </c>
      <c r="N42" s="76">
        <f t="shared" si="39"/>
        <v>201419</v>
      </c>
      <c r="O42" s="129">
        <f t="shared" si="40"/>
        <v>1698992</v>
      </c>
      <c r="R42" s="122" t="s">
        <v>41</v>
      </c>
      <c r="S42" s="76">
        <v>23338</v>
      </c>
      <c r="T42" s="99">
        <v>269305</v>
      </c>
      <c r="U42" s="75">
        <f t="shared" si="41"/>
        <v>11.539334990144829</v>
      </c>
      <c r="V42" s="76">
        <f t="shared" si="42"/>
        <v>224757</v>
      </c>
      <c r="W42" s="129">
        <f t="shared" si="43"/>
        <v>1968297</v>
      </c>
      <c r="Z42" s="122" t="s">
        <v>41</v>
      </c>
      <c r="AA42" s="76">
        <v>31235</v>
      </c>
      <c r="AB42" s="76">
        <v>323058</v>
      </c>
      <c r="AC42" s="75">
        <f t="shared" si="44"/>
        <v>10.342820553865856</v>
      </c>
      <c r="AD42" s="76">
        <f t="shared" si="45"/>
        <v>255992</v>
      </c>
      <c r="AE42" s="129">
        <f t="shared" si="46"/>
        <v>2291355</v>
      </c>
      <c r="AH42" s="122" t="s">
        <v>41</v>
      </c>
      <c r="AI42" s="76">
        <v>37826</v>
      </c>
      <c r="AJ42" s="76">
        <v>409638</v>
      </c>
      <c r="AK42" s="75">
        <f t="shared" si="47"/>
        <v>10.829535240310896</v>
      </c>
      <c r="AL42" s="76">
        <f t="shared" si="48"/>
        <v>293818</v>
      </c>
      <c r="AM42" s="129">
        <f t="shared" si="49"/>
        <v>2700993</v>
      </c>
      <c r="AP42" s="122" t="s">
        <v>41</v>
      </c>
      <c r="AQ42" s="76"/>
      <c r="AR42" s="76"/>
      <c r="AS42" s="75">
        <f t="shared" si="50"/>
        <v>0</v>
      </c>
      <c r="AT42" s="76">
        <f t="shared" si="51"/>
        <v>293818</v>
      </c>
      <c r="AU42" s="129">
        <f t="shared" si="52"/>
        <v>2700993</v>
      </c>
    </row>
    <row r="43" spans="2:47" ht="19.5" customHeight="1">
      <c r="B43" s="122" t="s">
        <v>96</v>
      </c>
      <c r="C43" s="76">
        <v>48082</v>
      </c>
      <c r="D43" s="99">
        <v>526944</v>
      </c>
      <c r="E43" s="75">
        <f t="shared" si="35"/>
        <v>10.959277900253733</v>
      </c>
      <c r="F43" s="76">
        <f t="shared" si="36"/>
        <v>310279</v>
      </c>
      <c r="G43" s="129">
        <f t="shared" si="37"/>
        <v>3864667</v>
      </c>
      <c r="J43" s="122" t="s">
        <v>96</v>
      </c>
      <c r="K43" s="76">
        <v>44506</v>
      </c>
      <c r="L43" s="76">
        <v>425943</v>
      </c>
      <c r="M43" s="75">
        <f t="shared" si="38"/>
        <v>9.570462409562756</v>
      </c>
      <c r="N43" s="76">
        <f t="shared" si="39"/>
        <v>354785</v>
      </c>
      <c r="O43" s="129">
        <f t="shared" si="40"/>
        <v>4290610</v>
      </c>
      <c r="R43" s="122" t="s">
        <v>96</v>
      </c>
      <c r="S43" s="76">
        <v>33038</v>
      </c>
      <c r="T43" s="76">
        <v>317940</v>
      </c>
      <c r="U43" s="75">
        <f t="shared" si="41"/>
        <v>9.623463890065985</v>
      </c>
      <c r="V43" s="76">
        <f t="shared" si="42"/>
        <v>387823</v>
      </c>
      <c r="W43" s="129">
        <f t="shared" si="43"/>
        <v>4608550</v>
      </c>
      <c r="Z43" s="122" t="s">
        <v>96</v>
      </c>
      <c r="AA43" s="76">
        <v>43961</v>
      </c>
      <c r="AB43" s="76">
        <v>439150</v>
      </c>
      <c r="AC43" s="75">
        <f t="shared" si="44"/>
        <v>9.989536179795728</v>
      </c>
      <c r="AD43" s="76">
        <f t="shared" si="45"/>
        <v>431784</v>
      </c>
      <c r="AE43" s="129">
        <f t="shared" si="46"/>
        <v>5047700</v>
      </c>
      <c r="AH43" s="122" t="s">
        <v>96</v>
      </c>
      <c r="AI43" s="76">
        <v>45243</v>
      </c>
      <c r="AJ43" s="76">
        <v>408304</v>
      </c>
      <c r="AK43" s="75">
        <f t="shared" si="47"/>
        <v>9.02468890215061</v>
      </c>
      <c r="AL43" s="76">
        <f t="shared" si="48"/>
        <v>477027</v>
      </c>
      <c r="AM43" s="129">
        <f t="shared" si="49"/>
        <v>5456004</v>
      </c>
      <c r="AP43" s="122" t="s">
        <v>96</v>
      </c>
      <c r="AQ43" s="76"/>
      <c r="AR43" s="76"/>
      <c r="AS43" s="75">
        <f t="shared" si="50"/>
        <v>0</v>
      </c>
      <c r="AT43" s="76">
        <f t="shared" si="51"/>
        <v>477027</v>
      </c>
      <c r="AU43" s="129">
        <f t="shared" si="52"/>
        <v>5456004</v>
      </c>
    </row>
    <row r="44" spans="2:47" ht="19.5" customHeight="1">
      <c r="B44" s="122" t="s">
        <v>99</v>
      </c>
      <c r="C44" s="76">
        <v>0</v>
      </c>
      <c r="D44" s="76">
        <v>0</v>
      </c>
      <c r="E44" s="75">
        <f t="shared" si="35"/>
        <v>0</v>
      </c>
      <c r="F44" s="76">
        <f t="shared" si="36"/>
        <v>0</v>
      </c>
      <c r="G44" s="129">
        <f t="shared" si="37"/>
        <v>0</v>
      </c>
      <c r="J44" s="122" t="s">
        <v>99</v>
      </c>
      <c r="K44" s="76">
        <v>0</v>
      </c>
      <c r="L44" s="76">
        <v>0</v>
      </c>
      <c r="M44" s="75">
        <f t="shared" si="38"/>
        <v>0</v>
      </c>
      <c r="N44" s="76">
        <f t="shared" si="39"/>
        <v>0</v>
      </c>
      <c r="O44" s="129">
        <f t="shared" si="40"/>
        <v>0</v>
      </c>
      <c r="R44" s="122" t="s">
        <v>99</v>
      </c>
      <c r="S44" s="76">
        <v>0</v>
      </c>
      <c r="T44" s="76">
        <v>0</v>
      </c>
      <c r="U44" s="75">
        <f t="shared" si="41"/>
        <v>0</v>
      </c>
      <c r="V44" s="76">
        <f t="shared" si="42"/>
        <v>0</v>
      </c>
      <c r="W44" s="129">
        <f t="shared" si="43"/>
        <v>0</v>
      </c>
      <c r="Z44" s="122" t="s">
        <v>99</v>
      </c>
      <c r="AA44" s="76">
        <v>0</v>
      </c>
      <c r="AB44" s="76">
        <v>0</v>
      </c>
      <c r="AC44" s="75">
        <f t="shared" si="44"/>
        <v>0</v>
      </c>
      <c r="AD44" s="76">
        <f t="shared" si="45"/>
        <v>0</v>
      </c>
      <c r="AE44" s="129">
        <f t="shared" si="46"/>
        <v>0</v>
      </c>
      <c r="AH44" s="122" t="s">
        <v>99</v>
      </c>
      <c r="AI44" s="76">
        <v>0</v>
      </c>
      <c r="AJ44" s="76">
        <v>0</v>
      </c>
      <c r="AK44" s="75">
        <f t="shared" si="47"/>
        <v>0</v>
      </c>
      <c r="AL44" s="76">
        <f t="shared" si="48"/>
        <v>0</v>
      </c>
      <c r="AM44" s="129">
        <f t="shared" si="49"/>
        <v>0</v>
      </c>
      <c r="AP44" s="122" t="s">
        <v>99</v>
      </c>
      <c r="AQ44" s="76"/>
      <c r="AR44" s="76"/>
      <c r="AS44" s="75">
        <f t="shared" si="50"/>
        <v>0</v>
      </c>
      <c r="AT44" s="76">
        <f t="shared" si="51"/>
        <v>0</v>
      </c>
      <c r="AU44" s="129">
        <f t="shared" si="52"/>
        <v>0</v>
      </c>
    </row>
    <row r="45" spans="2:47" ht="19.5" customHeight="1">
      <c r="B45" s="122" t="s">
        <v>97</v>
      </c>
      <c r="C45" s="76">
        <v>19956</v>
      </c>
      <c r="D45" s="76">
        <v>108171</v>
      </c>
      <c r="E45" s="75">
        <f t="shared" si="35"/>
        <v>5.420475045099218</v>
      </c>
      <c r="F45" s="76">
        <f t="shared" si="36"/>
        <v>238922</v>
      </c>
      <c r="G45" s="129">
        <f t="shared" si="37"/>
        <v>991085</v>
      </c>
      <c r="J45" s="122" t="s">
        <v>97</v>
      </c>
      <c r="K45" s="76">
        <v>14999</v>
      </c>
      <c r="L45" s="76">
        <v>48114</v>
      </c>
      <c r="M45" s="75">
        <f t="shared" si="38"/>
        <v>3.2078138542569503</v>
      </c>
      <c r="N45" s="76">
        <f t="shared" si="39"/>
        <v>253921</v>
      </c>
      <c r="O45" s="129">
        <f t="shared" si="40"/>
        <v>1039199</v>
      </c>
      <c r="R45" s="122" t="s">
        <v>97</v>
      </c>
      <c r="S45" s="76">
        <v>26856</v>
      </c>
      <c r="T45" s="76">
        <v>90888</v>
      </c>
      <c r="U45" s="75">
        <f t="shared" si="41"/>
        <v>3.384271671134942</v>
      </c>
      <c r="V45" s="76">
        <f t="shared" si="42"/>
        <v>280777</v>
      </c>
      <c r="W45" s="129">
        <f t="shared" si="43"/>
        <v>1130087</v>
      </c>
      <c r="Z45" s="122" t="s">
        <v>97</v>
      </c>
      <c r="AA45" s="76">
        <v>5816</v>
      </c>
      <c r="AB45" s="76">
        <v>49451</v>
      </c>
      <c r="AC45" s="75">
        <f t="shared" si="44"/>
        <v>8.502579092159559</v>
      </c>
      <c r="AD45" s="76">
        <f t="shared" si="45"/>
        <v>286593</v>
      </c>
      <c r="AE45" s="129">
        <f t="shared" si="46"/>
        <v>1179538</v>
      </c>
      <c r="AH45" s="122" t="s">
        <v>97</v>
      </c>
      <c r="AI45" s="76">
        <v>26036</v>
      </c>
      <c r="AJ45" s="76">
        <v>112546</v>
      </c>
      <c r="AK45" s="75">
        <f t="shared" si="47"/>
        <v>4.32270702104778</v>
      </c>
      <c r="AL45" s="76">
        <f t="shared" si="48"/>
        <v>312629</v>
      </c>
      <c r="AM45" s="129">
        <f t="shared" si="49"/>
        <v>1292084</v>
      </c>
      <c r="AP45" s="122" t="s">
        <v>97</v>
      </c>
      <c r="AQ45" s="76"/>
      <c r="AR45" s="76"/>
      <c r="AS45" s="75">
        <f t="shared" si="50"/>
        <v>0</v>
      </c>
      <c r="AT45" s="76">
        <f t="shared" si="51"/>
        <v>312629</v>
      </c>
      <c r="AU45" s="129">
        <f t="shared" si="52"/>
        <v>1292084</v>
      </c>
    </row>
    <row r="46" spans="2:47" ht="19.5" customHeight="1">
      <c r="B46" s="122" t="s">
        <v>98</v>
      </c>
      <c r="C46" s="76">
        <v>3096</v>
      </c>
      <c r="D46" s="76">
        <v>49493</v>
      </c>
      <c r="E46" s="75">
        <f t="shared" si="35"/>
        <v>15.98611111111111</v>
      </c>
      <c r="F46" s="76">
        <f t="shared" si="36"/>
        <v>26065</v>
      </c>
      <c r="G46" s="129">
        <f t="shared" si="37"/>
        <v>397407</v>
      </c>
      <c r="J46" s="122" t="s">
        <v>98</v>
      </c>
      <c r="K46" s="76">
        <v>2853</v>
      </c>
      <c r="L46" s="76">
        <v>42527</v>
      </c>
      <c r="M46" s="75">
        <f t="shared" si="38"/>
        <v>14.906063792499124</v>
      </c>
      <c r="N46" s="76">
        <f t="shared" si="39"/>
        <v>28918</v>
      </c>
      <c r="O46" s="129">
        <f t="shared" si="40"/>
        <v>439934</v>
      </c>
      <c r="R46" s="122" t="s">
        <v>98</v>
      </c>
      <c r="S46" s="76">
        <v>2823</v>
      </c>
      <c r="T46" s="76">
        <v>47002</v>
      </c>
      <c r="U46" s="75">
        <f t="shared" si="41"/>
        <v>16.649663478568897</v>
      </c>
      <c r="V46" s="76">
        <f t="shared" si="42"/>
        <v>31741</v>
      </c>
      <c r="W46" s="129">
        <f t="shared" si="43"/>
        <v>486936</v>
      </c>
      <c r="Z46" s="122" t="s">
        <v>98</v>
      </c>
      <c r="AA46" s="76">
        <v>3132</v>
      </c>
      <c r="AB46" s="76">
        <v>48659</v>
      </c>
      <c r="AC46" s="75">
        <f t="shared" si="44"/>
        <v>15.536079182630907</v>
      </c>
      <c r="AD46" s="76">
        <f t="shared" si="45"/>
        <v>34873</v>
      </c>
      <c r="AE46" s="129">
        <f t="shared" si="46"/>
        <v>535595</v>
      </c>
      <c r="AH46" s="122" t="s">
        <v>98</v>
      </c>
      <c r="AI46" s="76">
        <v>2400</v>
      </c>
      <c r="AJ46" s="76">
        <v>31457</v>
      </c>
      <c r="AK46" s="75">
        <f t="shared" si="47"/>
        <v>13.107083333333334</v>
      </c>
      <c r="AL46" s="76">
        <f t="shared" si="48"/>
        <v>37273</v>
      </c>
      <c r="AM46" s="129">
        <f t="shared" si="49"/>
        <v>567052</v>
      </c>
      <c r="AP46" s="122" t="s">
        <v>98</v>
      </c>
      <c r="AQ46" s="76"/>
      <c r="AR46" s="76"/>
      <c r="AS46" s="75">
        <f t="shared" si="50"/>
        <v>0</v>
      </c>
      <c r="AT46" s="76">
        <f t="shared" si="51"/>
        <v>37273</v>
      </c>
      <c r="AU46" s="129">
        <f t="shared" si="52"/>
        <v>567052</v>
      </c>
    </row>
    <row r="47" spans="2:47" ht="19.5" customHeight="1">
      <c r="B47" s="122" t="s">
        <v>22</v>
      </c>
      <c r="C47" s="76">
        <v>9610</v>
      </c>
      <c r="D47" s="76">
        <v>52026</v>
      </c>
      <c r="E47" s="75">
        <f t="shared" si="35"/>
        <v>5.413735691987513</v>
      </c>
      <c r="F47" s="76">
        <f t="shared" si="36"/>
        <v>20455</v>
      </c>
      <c r="G47" s="129">
        <f t="shared" si="37"/>
        <v>140088</v>
      </c>
      <c r="J47" s="122" t="s">
        <v>22</v>
      </c>
      <c r="K47" s="76">
        <v>80</v>
      </c>
      <c r="L47" s="76">
        <v>6162</v>
      </c>
      <c r="M47" s="75">
        <f t="shared" si="38"/>
        <v>77.025</v>
      </c>
      <c r="N47" s="76">
        <f t="shared" si="39"/>
        <v>20535</v>
      </c>
      <c r="O47" s="129">
        <f t="shared" si="40"/>
        <v>146250</v>
      </c>
      <c r="R47" s="122" t="s">
        <v>22</v>
      </c>
      <c r="S47" s="76">
        <v>569</v>
      </c>
      <c r="T47" s="76">
        <v>8724</v>
      </c>
      <c r="U47" s="75">
        <f t="shared" si="41"/>
        <v>15.332161687170474</v>
      </c>
      <c r="V47" s="76">
        <f t="shared" si="42"/>
        <v>21104</v>
      </c>
      <c r="W47" s="129">
        <f t="shared" si="43"/>
        <v>154974</v>
      </c>
      <c r="Z47" s="122" t="s">
        <v>22</v>
      </c>
      <c r="AA47" s="76">
        <v>571</v>
      </c>
      <c r="AB47" s="76">
        <v>9158</v>
      </c>
      <c r="AC47" s="75">
        <f t="shared" si="44"/>
        <v>16.038528896672503</v>
      </c>
      <c r="AD47" s="76">
        <f t="shared" si="45"/>
        <v>21675</v>
      </c>
      <c r="AE47" s="129">
        <f t="shared" si="46"/>
        <v>164132</v>
      </c>
      <c r="AH47" s="122" t="s">
        <v>22</v>
      </c>
      <c r="AI47" s="76">
        <v>7324</v>
      </c>
      <c r="AJ47" s="76">
        <v>33535</v>
      </c>
      <c r="AK47" s="75">
        <f t="shared" si="47"/>
        <v>4.5787820862916435</v>
      </c>
      <c r="AL47" s="76">
        <f t="shared" si="48"/>
        <v>28999</v>
      </c>
      <c r="AM47" s="129">
        <f t="shared" si="49"/>
        <v>197667</v>
      </c>
      <c r="AP47" s="122" t="s">
        <v>22</v>
      </c>
      <c r="AQ47" s="76"/>
      <c r="AR47" s="76"/>
      <c r="AS47" s="75">
        <f t="shared" si="50"/>
        <v>0</v>
      </c>
      <c r="AT47" s="76">
        <f t="shared" si="51"/>
        <v>28999</v>
      </c>
      <c r="AU47" s="129">
        <f t="shared" si="52"/>
        <v>197667</v>
      </c>
    </row>
    <row r="48" spans="2:47" ht="19.5" customHeight="1">
      <c r="B48" s="122" t="s">
        <v>17</v>
      </c>
      <c r="C48" s="76">
        <v>0</v>
      </c>
      <c r="D48" s="76">
        <v>0</v>
      </c>
      <c r="E48" s="75">
        <f t="shared" si="35"/>
        <v>0</v>
      </c>
      <c r="F48" s="76">
        <f t="shared" si="36"/>
        <v>0</v>
      </c>
      <c r="G48" s="129">
        <f t="shared" si="37"/>
        <v>0</v>
      </c>
      <c r="J48" s="122" t="s">
        <v>17</v>
      </c>
      <c r="K48" s="76">
        <v>0</v>
      </c>
      <c r="L48" s="76">
        <v>0</v>
      </c>
      <c r="M48" s="75">
        <f t="shared" si="38"/>
        <v>0</v>
      </c>
      <c r="N48" s="76">
        <f t="shared" si="39"/>
        <v>0</v>
      </c>
      <c r="O48" s="129">
        <f t="shared" si="40"/>
        <v>0</v>
      </c>
      <c r="R48" s="122" t="s">
        <v>17</v>
      </c>
      <c r="S48" s="76">
        <v>0</v>
      </c>
      <c r="T48" s="76">
        <v>0</v>
      </c>
      <c r="U48" s="75">
        <f t="shared" si="41"/>
        <v>0</v>
      </c>
      <c r="V48" s="76">
        <f t="shared" si="42"/>
        <v>0</v>
      </c>
      <c r="W48" s="129">
        <f t="shared" si="43"/>
        <v>0</v>
      </c>
      <c r="Z48" s="122" t="s">
        <v>17</v>
      </c>
      <c r="AA48" s="76">
        <v>0</v>
      </c>
      <c r="AB48" s="76"/>
      <c r="AC48" s="75">
        <f t="shared" si="44"/>
        <v>0</v>
      </c>
      <c r="AD48" s="76">
        <f t="shared" si="45"/>
        <v>0</v>
      </c>
      <c r="AE48" s="129">
        <f t="shared" si="46"/>
        <v>0</v>
      </c>
      <c r="AH48" s="122" t="s">
        <v>17</v>
      </c>
      <c r="AI48" s="76">
        <v>0</v>
      </c>
      <c r="AJ48" s="76">
        <v>0</v>
      </c>
      <c r="AK48" s="75">
        <f t="shared" si="47"/>
        <v>0</v>
      </c>
      <c r="AL48" s="76">
        <f t="shared" si="48"/>
        <v>0</v>
      </c>
      <c r="AM48" s="129">
        <f t="shared" si="49"/>
        <v>0</v>
      </c>
      <c r="AP48" s="122" t="s">
        <v>17</v>
      </c>
      <c r="AQ48" s="76"/>
      <c r="AR48" s="76"/>
      <c r="AS48" s="75">
        <f t="shared" si="50"/>
        <v>0</v>
      </c>
      <c r="AT48" s="76">
        <f t="shared" si="51"/>
        <v>0</v>
      </c>
      <c r="AU48" s="129">
        <f t="shared" si="52"/>
        <v>0</v>
      </c>
    </row>
    <row r="49" spans="2:47" ht="19.5" customHeight="1">
      <c r="B49" s="122" t="s">
        <v>42</v>
      </c>
      <c r="C49" s="76">
        <v>151739</v>
      </c>
      <c r="D49" s="76">
        <v>1304597</v>
      </c>
      <c r="E49" s="75">
        <f t="shared" si="35"/>
        <v>8.597638049545601</v>
      </c>
      <c r="F49" s="76">
        <f t="shared" si="36"/>
        <v>2055320</v>
      </c>
      <c r="G49" s="129">
        <f t="shared" si="37"/>
        <v>14161698</v>
      </c>
      <c r="J49" s="122" t="s">
        <v>42</v>
      </c>
      <c r="K49" s="76">
        <v>176499</v>
      </c>
      <c r="L49" s="76">
        <v>1481998</v>
      </c>
      <c r="M49" s="75">
        <f t="shared" si="38"/>
        <v>8.396636808140556</v>
      </c>
      <c r="N49" s="76">
        <f t="shared" si="39"/>
        <v>2231819</v>
      </c>
      <c r="O49" s="129">
        <f t="shared" si="40"/>
        <v>15643696</v>
      </c>
      <c r="R49" s="122" t="s">
        <v>42</v>
      </c>
      <c r="S49" s="76">
        <v>135209</v>
      </c>
      <c r="T49" s="76">
        <v>1147439</v>
      </c>
      <c r="U49" s="75">
        <f t="shared" si="41"/>
        <v>8.486409928333172</v>
      </c>
      <c r="V49" s="76">
        <f t="shared" si="42"/>
        <v>2367028</v>
      </c>
      <c r="W49" s="129">
        <f t="shared" si="43"/>
        <v>16791135</v>
      </c>
      <c r="Z49" s="122" t="s">
        <v>42</v>
      </c>
      <c r="AA49" s="76">
        <v>174130</v>
      </c>
      <c r="AB49" s="76">
        <v>1496414</v>
      </c>
      <c r="AC49" s="75">
        <f t="shared" si="44"/>
        <v>8.593659909263193</v>
      </c>
      <c r="AD49" s="76">
        <f t="shared" si="45"/>
        <v>2541158</v>
      </c>
      <c r="AE49" s="129">
        <f t="shared" si="46"/>
        <v>18287549</v>
      </c>
      <c r="AH49" s="122" t="s">
        <v>42</v>
      </c>
      <c r="AI49" s="76">
        <v>1137560</v>
      </c>
      <c r="AJ49" s="76">
        <v>6255006</v>
      </c>
      <c r="AK49" s="75">
        <f t="shared" si="47"/>
        <v>5.4986163367207</v>
      </c>
      <c r="AL49" s="76">
        <f t="shared" si="48"/>
        <v>3678718</v>
      </c>
      <c r="AM49" s="129">
        <f t="shared" si="49"/>
        <v>24542555</v>
      </c>
      <c r="AP49" s="122" t="s">
        <v>42</v>
      </c>
      <c r="AQ49" s="76"/>
      <c r="AR49" s="76"/>
      <c r="AS49" s="75">
        <f t="shared" si="50"/>
        <v>0</v>
      </c>
      <c r="AT49" s="76">
        <f t="shared" si="51"/>
        <v>3678718</v>
      </c>
      <c r="AU49" s="129">
        <f t="shared" si="52"/>
        <v>24542555</v>
      </c>
    </row>
    <row r="50" spans="2:47" ht="19.5" customHeight="1">
      <c r="B50" s="122" t="s">
        <v>43</v>
      </c>
      <c r="C50" s="76">
        <v>1220</v>
      </c>
      <c r="D50" s="76">
        <v>51018</v>
      </c>
      <c r="E50" s="75">
        <f t="shared" si="35"/>
        <v>41.81803278688525</v>
      </c>
      <c r="F50" s="76">
        <f t="shared" si="36"/>
        <v>10940</v>
      </c>
      <c r="G50" s="129">
        <f t="shared" si="37"/>
        <v>430547</v>
      </c>
      <c r="J50" s="122" t="s">
        <v>43</v>
      </c>
      <c r="K50" s="76">
        <v>1609</v>
      </c>
      <c r="L50" s="76">
        <v>65931</v>
      </c>
      <c r="M50" s="75">
        <f t="shared" si="38"/>
        <v>40.976382846488505</v>
      </c>
      <c r="N50" s="76">
        <f t="shared" si="39"/>
        <v>12549</v>
      </c>
      <c r="O50" s="129">
        <f t="shared" si="40"/>
        <v>496478</v>
      </c>
      <c r="R50" s="122" t="s">
        <v>43</v>
      </c>
      <c r="S50" s="76">
        <v>2170</v>
      </c>
      <c r="T50" s="76">
        <v>85114</v>
      </c>
      <c r="U50" s="75">
        <f t="shared" si="41"/>
        <v>39.22304147465438</v>
      </c>
      <c r="V50" s="76">
        <f t="shared" si="42"/>
        <v>14719</v>
      </c>
      <c r="W50" s="129">
        <f t="shared" si="43"/>
        <v>581592</v>
      </c>
      <c r="Z50" s="122" t="s">
        <v>43</v>
      </c>
      <c r="AA50" s="76">
        <v>1627</v>
      </c>
      <c r="AB50" s="76">
        <v>64597</v>
      </c>
      <c r="AC50" s="75">
        <f t="shared" si="44"/>
        <v>39.70313460356484</v>
      </c>
      <c r="AD50" s="76">
        <f t="shared" si="45"/>
        <v>16346</v>
      </c>
      <c r="AE50" s="129">
        <f t="shared" si="46"/>
        <v>646189</v>
      </c>
      <c r="AH50" s="122" t="s">
        <v>43</v>
      </c>
      <c r="AI50" s="76">
        <v>1221</v>
      </c>
      <c r="AJ50" s="76">
        <v>49238</v>
      </c>
      <c r="AK50" s="75">
        <f t="shared" si="47"/>
        <v>40.32596232596232</v>
      </c>
      <c r="AL50" s="76">
        <f t="shared" si="48"/>
        <v>17567</v>
      </c>
      <c r="AM50" s="129">
        <f t="shared" si="49"/>
        <v>695427</v>
      </c>
      <c r="AP50" s="122" t="s">
        <v>43</v>
      </c>
      <c r="AQ50" s="76"/>
      <c r="AR50" s="76"/>
      <c r="AS50" s="75">
        <f t="shared" si="50"/>
        <v>0</v>
      </c>
      <c r="AT50" s="76">
        <f t="shared" si="51"/>
        <v>17567</v>
      </c>
      <c r="AU50" s="129">
        <f t="shared" si="52"/>
        <v>695427</v>
      </c>
    </row>
    <row r="51" spans="2:47" ht="19.5" customHeight="1" thickBot="1">
      <c r="B51" s="124" t="s">
        <v>44</v>
      </c>
      <c r="C51" s="130">
        <v>1110</v>
      </c>
      <c r="D51" s="130">
        <v>23051</v>
      </c>
      <c r="E51" s="131">
        <f t="shared" si="35"/>
        <v>20.766666666666666</v>
      </c>
      <c r="F51" s="130">
        <f t="shared" si="36"/>
        <v>9256</v>
      </c>
      <c r="G51" s="134">
        <f t="shared" si="37"/>
        <v>143347</v>
      </c>
      <c r="J51" s="124" t="s">
        <v>44</v>
      </c>
      <c r="K51" s="130">
        <v>1666</v>
      </c>
      <c r="L51" s="130">
        <v>35139</v>
      </c>
      <c r="M51" s="131">
        <f t="shared" si="38"/>
        <v>21.091836734693878</v>
      </c>
      <c r="N51" s="130">
        <f t="shared" si="39"/>
        <v>10922</v>
      </c>
      <c r="O51" s="134">
        <f t="shared" si="40"/>
        <v>178486</v>
      </c>
      <c r="R51" s="124" t="s">
        <v>44</v>
      </c>
      <c r="S51" s="130">
        <v>446</v>
      </c>
      <c r="T51" s="130">
        <v>24371</v>
      </c>
      <c r="U51" s="131">
        <f t="shared" si="41"/>
        <v>54.643497757847534</v>
      </c>
      <c r="V51" s="130">
        <f t="shared" si="42"/>
        <v>11368</v>
      </c>
      <c r="W51" s="134">
        <f t="shared" si="43"/>
        <v>202857</v>
      </c>
      <c r="Z51" s="124" t="s">
        <v>44</v>
      </c>
      <c r="AA51" s="130">
        <v>3486</v>
      </c>
      <c r="AB51" s="130">
        <v>42013</v>
      </c>
      <c r="AC51" s="131">
        <f t="shared" si="44"/>
        <v>12.05192197360872</v>
      </c>
      <c r="AD51" s="130">
        <f t="shared" si="45"/>
        <v>14854</v>
      </c>
      <c r="AE51" s="134">
        <f t="shared" si="46"/>
        <v>244870</v>
      </c>
      <c r="AH51" s="124" t="s">
        <v>44</v>
      </c>
      <c r="AI51" s="130">
        <v>5644</v>
      </c>
      <c r="AJ51" s="130">
        <v>97033</v>
      </c>
      <c r="AK51" s="131">
        <f t="shared" si="47"/>
        <v>17.19223954642098</v>
      </c>
      <c r="AL51" s="130">
        <f t="shared" si="48"/>
        <v>20498</v>
      </c>
      <c r="AM51" s="134">
        <f t="shared" si="49"/>
        <v>341903</v>
      </c>
      <c r="AP51" s="124" t="s">
        <v>44</v>
      </c>
      <c r="AQ51" s="130"/>
      <c r="AR51" s="130"/>
      <c r="AS51" s="131">
        <f t="shared" si="50"/>
        <v>0</v>
      </c>
      <c r="AT51" s="130">
        <f t="shared" si="51"/>
        <v>20498</v>
      </c>
      <c r="AU51" s="134">
        <f t="shared" si="52"/>
        <v>341903</v>
      </c>
    </row>
    <row r="52" spans="2:47" ht="24.75" customHeight="1" thickBot="1">
      <c r="B52" s="125" t="s">
        <v>19</v>
      </c>
      <c r="C52" s="126">
        <f>SUM(C41:C51)</f>
        <v>290312</v>
      </c>
      <c r="D52" s="126">
        <f>SUM(D41:D51)</f>
        <v>2474645</v>
      </c>
      <c r="E52" s="127"/>
      <c r="F52" s="127"/>
      <c r="G52" s="128"/>
      <c r="J52" s="125" t="s">
        <v>19</v>
      </c>
      <c r="K52" s="126">
        <f>SUM(K41:K51)</f>
        <v>270646</v>
      </c>
      <c r="L52" s="126">
        <f>SUM(L41:L51)</f>
        <v>2393058</v>
      </c>
      <c r="M52" s="127"/>
      <c r="N52" s="127"/>
      <c r="O52" s="128"/>
      <c r="R52" s="125" t="s">
        <v>19</v>
      </c>
      <c r="S52" s="126">
        <f>SUM(S41:S51)</f>
        <v>237553</v>
      </c>
      <c r="T52" s="126">
        <f>SUM(T41:T51)</f>
        <v>2022965</v>
      </c>
      <c r="U52" s="127"/>
      <c r="V52" s="127"/>
      <c r="W52" s="128"/>
      <c r="Z52" s="125" t="s">
        <v>19</v>
      </c>
      <c r="AA52" s="126">
        <f>SUM(AA41:AA51)</f>
        <v>267303</v>
      </c>
      <c r="AB52" s="126">
        <f>SUM(AB41:AB51)</f>
        <v>2507177</v>
      </c>
      <c r="AC52" s="127"/>
      <c r="AD52" s="127"/>
      <c r="AE52" s="128"/>
      <c r="AH52" s="125" t="s">
        <v>19</v>
      </c>
      <c r="AI52" s="126">
        <f>SUM(AI41:AI51)</f>
        <v>1278935</v>
      </c>
      <c r="AJ52" s="126">
        <f>SUM(AJ41:AJ51)</f>
        <v>7442324</v>
      </c>
      <c r="AK52" s="127"/>
      <c r="AL52" s="127"/>
      <c r="AM52" s="128"/>
      <c r="AP52" s="125" t="s">
        <v>19</v>
      </c>
      <c r="AQ52" s="126">
        <f>SUM(AQ41:AQ51)</f>
        <v>0</v>
      </c>
      <c r="AR52" s="126">
        <f>SUM(AR41:AR51)</f>
        <v>0</v>
      </c>
      <c r="AS52" s="127"/>
      <c r="AT52" s="127"/>
      <c r="AU52" s="128"/>
    </row>
    <row r="53" spans="2:47" ht="24.75" customHeight="1" thickBot="1">
      <c r="B53" s="123" t="s">
        <v>20</v>
      </c>
      <c r="C53" s="109">
        <f>C52+AQ16</f>
        <v>2937956</v>
      </c>
      <c r="D53" s="109">
        <f>D52+AR16</f>
        <v>22107512</v>
      </c>
      <c r="E53" s="110"/>
      <c r="F53" s="110"/>
      <c r="G53" s="111"/>
      <c r="J53" s="123" t="s">
        <v>20</v>
      </c>
      <c r="K53" s="109">
        <f>K52+C53</f>
        <v>3208602</v>
      </c>
      <c r="L53" s="109">
        <f>L52+D53</f>
        <v>24500570</v>
      </c>
      <c r="M53" s="110"/>
      <c r="N53" s="110"/>
      <c r="O53" s="111"/>
      <c r="R53" s="125" t="s">
        <v>20</v>
      </c>
      <c r="S53" s="109">
        <f>S52+K53</f>
        <v>3446155</v>
      </c>
      <c r="T53" s="109">
        <f>T52+L53</f>
        <v>26523535</v>
      </c>
      <c r="U53" s="127"/>
      <c r="V53" s="127"/>
      <c r="W53" s="128"/>
      <c r="Z53" s="123" t="s">
        <v>20</v>
      </c>
      <c r="AA53" s="109">
        <f>AA52+S53</f>
        <v>3713458</v>
      </c>
      <c r="AB53" s="109">
        <f>AB52+T53</f>
        <v>29030712</v>
      </c>
      <c r="AC53" s="110"/>
      <c r="AD53" s="110"/>
      <c r="AE53" s="111"/>
      <c r="AH53" s="123" t="s">
        <v>20</v>
      </c>
      <c r="AI53" s="109">
        <f>AI52+AA53</f>
        <v>4992393</v>
      </c>
      <c r="AJ53" s="109">
        <f>AJ52+AB53</f>
        <v>36473036</v>
      </c>
      <c r="AK53" s="110"/>
      <c r="AL53" s="110"/>
      <c r="AM53" s="111"/>
      <c r="AP53" s="123" t="s">
        <v>20</v>
      </c>
      <c r="AQ53" s="109">
        <f>AQ52+AI53</f>
        <v>4992393</v>
      </c>
      <c r="AR53" s="109">
        <f>AR52+AJ53</f>
        <v>36473036</v>
      </c>
      <c r="AS53" s="110"/>
      <c r="AT53" s="110"/>
      <c r="AU53" s="111"/>
    </row>
    <row r="54" spans="2:47" ht="19.5" customHeight="1" thickBot="1">
      <c r="B54" s="143"/>
      <c r="C54" s="77"/>
      <c r="D54" s="77"/>
      <c r="E54" s="34"/>
      <c r="F54" s="34"/>
      <c r="G54" s="34"/>
      <c r="J54" s="63"/>
      <c r="K54" s="77"/>
      <c r="L54" s="77"/>
      <c r="M54" s="34"/>
      <c r="N54" s="34"/>
      <c r="O54" s="34"/>
      <c r="R54" s="63"/>
      <c r="S54" s="77"/>
      <c r="T54" s="77"/>
      <c r="U54" s="34"/>
      <c r="V54" s="34"/>
      <c r="W54" s="34"/>
      <c r="Z54" s="63"/>
      <c r="AA54" s="77"/>
      <c r="AB54" s="77"/>
      <c r="AC54" s="34"/>
      <c r="AD54" s="34"/>
      <c r="AE54" s="34"/>
      <c r="AH54" s="63"/>
      <c r="AI54" s="77"/>
      <c r="AJ54" s="77"/>
      <c r="AK54" s="34"/>
      <c r="AL54" s="34"/>
      <c r="AM54" s="34"/>
      <c r="AP54" s="63"/>
      <c r="AQ54" s="77"/>
      <c r="AR54" s="77"/>
      <c r="AS54" s="34"/>
      <c r="AT54" s="34"/>
      <c r="AU54" s="34"/>
    </row>
    <row r="55" spans="2:47" ht="15" customHeight="1">
      <c r="B55" s="118" t="s">
        <v>34</v>
      </c>
      <c r="C55" s="238" t="s">
        <v>77</v>
      </c>
      <c r="D55" s="238" t="s">
        <v>78</v>
      </c>
      <c r="E55" s="238" t="s">
        <v>31</v>
      </c>
      <c r="F55" s="113" t="s">
        <v>29</v>
      </c>
      <c r="G55" s="114" t="s">
        <v>30</v>
      </c>
      <c r="J55" s="118" t="s">
        <v>34</v>
      </c>
      <c r="K55" s="238" t="s">
        <v>77</v>
      </c>
      <c r="L55" s="238" t="s">
        <v>78</v>
      </c>
      <c r="M55" s="238" t="s">
        <v>31</v>
      </c>
      <c r="N55" s="113" t="s">
        <v>29</v>
      </c>
      <c r="O55" s="114" t="s">
        <v>30</v>
      </c>
      <c r="R55" s="118" t="s">
        <v>34</v>
      </c>
      <c r="S55" s="238" t="s">
        <v>77</v>
      </c>
      <c r="T55" s="238" t="s">
        <v>78</v>
      </c>
      <c r="U55" s="238" t="s">
        <v>31</v>
      </c>
      <c r="V55" s="113" t="s">
        <v>29</v>
      </c>
      <c r="W55" s="114" t="s">
        <v>30</v>
      </c>
      <c r="Z55" s="118" t="s">
        <v>34</v>
      </c>
      <c r="AA55" s="238" t="s">
        <v>77</v>
      </c>
      <c r="AB55" s="238" t="s">
        <v>78</v>
      </c>
      <c r="AC55" s="238" t="s">
        <v>31</v>
      </c>
      <c r="AD55" s="113" t="s">
        <v>29</v>
      </c>
      <c r="AE55" s="114" t="s">
        <v>30</v>
      </c>
      <c r="AH55" s="118" t="s">
        <v>34</v>
      </c>
      <c r="AI55" s="238" t="s">
        <v>77</v>
      </c>
      <c r="AJ55" s="238" t="s">
        <v>78</v>
      </c>
      <c r="AK55" s="238" t="s">
        <v>31</v>
      </c>
      <c r="AL55" s="113" t="s">
        <v>29</v>
      </c>
      <c r="AM55" s="114" t="s">
        <v>30</v>
      </c>
      <c r="AP55" s="118" t="s">
        <v>34</v>
      </c>
      <c r="AQ55" s="238" t="s">
        <v>77</v>
      </c>
      <c r="AR55" s="238" t="s">
        <v>78</v>
      </c>
      <c r="AS55" s="238" t="s">
        <v>31</v>
      </c>
      <c r="AT55" s="113" t="s">
        <v>29</v>
      </c>
      <c r="AU55" s="114" t="s">
        <v>30</v>
      </c>
    </row>
    <row r="56" spans="2:47" ht="15" customHeight="1">
      <c r="B56" s="115" t="s">
        <v>35</v>
      </c>
      <c r="C56" s="239"/>
      <c r="D56" s="239"/>
      <c r="E56" s="239"/>
      <c r="F56" s="119" t="s">
        <v>79</v>
      </c>
      <c r="G56" s="142" t="s">
        <v>80</v>
      </c>
      <c r="J56" s="115" t="s">
        <v>35</v>
      </c>
      <c r="K56" s="239"/>
      <c r="L56" s="239"/>
      <c r="M56" s="239"/>
      <c r="N56" s="119" t="s">
        <v>79</v>
      </c>
      <c r="O56" s="142" t="s">
        <v>80</v>
      </c>
      <c r="R56" s="115" t="s">
        <v>35</v>
      </c>
      <c r="S56" s="239"/>
      <c r="T56" s="239"/>
      <c r="U56" s="239"/>
      <c r="V56" s="119" t="s">
        <v>79</v>
      </c>
      <c r="W56" s="142" t="s">
        <v>80</v>
      </c>
      <c r="Z56" s="115" t="s">
        <v>35</v>
      </c>
      <c r="AA56" s="239"/>
      <c r="AB56" s="239"/>
      <c r="AC56" s="239"/>
      <c r="AD56" s="119" t="s">
        <v>79</v>
      </c>
      <c r="AE56" s="142" t="s">
        <v>80</v>
      </c>
      <c r="AH56" s="115" t="s">
        <v>35</v>
      </c>
      <c r="AI56" s="239"/>
      <c r="AJ56" s="239"/>
      <c r="AK56" s="239"/>
      <c r="AL56" s="119" t="s">
        <v>79</v>
      </c>
      <c r="AM56" s="142" t="s">
        <v>80</v>
      </c>
      <c r="AP56" s="115" t="s">
        <v>35</v>
      </c>
      <c r="AQ56" s="239"/>
      <c r="AR56" s="239"/>
      <c r="AS56" s="239"/>
      <c r="AT56" s="119" t="s">
        <v>79</v>
      </c>
      <c r="AU56" s="142" t="s">
        <v>80</v>
      </c>
    </row>
    <row r="57" spans="2:47" ht="19.5" customHeight="1">
      <c r="B57" s="122" t="s">
        <v>62</v>
      </c>
      <c r="C57" s="76">
        <v>148556</v>
      </c>
      <c r="D57" s="76">
        <v>695251</v>
      </c>
      <c r="E57" s="75">
        <f>IF(ISERROR(D57/C57),0,D57/C57)</f>
        <v>4.680060044696949</v>
      </c>
      <c r="F57" s="76">
        <f aca="true" t="shared" si="53" ref="F57:G60">AT20+C57</f>
        <v>1041644</v>
      </c>
      <c r="G57" s="129">
        <f t="shared" si="53"/>
        <v>4332119</v>
      </c>
      <c r="J57" s="122" t="s">
        <v>62</v>
      </c>
      <c r="K57" s="76">
        <v>111494</v>
      </c>
      <c r="L57" s="76">
        <v>482920</v>
      </c>
      <c r="M57" s="75">
        <f>L57/K57</f>
        <v>4.33135415358674</v>
      </c>
      <c r="N57" s="76">
        <f aca="true" t="shared" si="54" ref="N57:O60">F57+K57</f>
        <v>1153138</v>
      </c>
      <c r="O57" s="129">
        <f t="shared" si="54"/>
        <v>4815039</v>
      </c>
      <c r="R57" s="122" t="s">
        <v>62</v>
      </c>
      <c r="S57" s="76">
        <v>113758</v>
      </c>
      <c r="T57" s="76">
        <v>510891</v>
      </c>
      <c r="U57" s="75">
        <f>T57/S57</f>
        <v>4.491033597637089</v>
      </c>
      <c r="V57" s="76">
        <f aca="true" t="shared" si="55" ref="V57:W60">N57+S57</f>
        <v>1266896</v>
      </c>
      <c r="W57" s="129">
        <f t="shared" si="55"/>
        <v>5325930</v>
      </c>
      <c r="Z57" s="122" t="s">
        <v>62</v>
      </c>
      <c r="AA57" s="76">
        <v>112996</v>
      </c>
      <c r="AB57" s="76">
        <v>514624</v>
      </c>
      <c r="AC57" s="75">
        <f>AB57/AA57</f>
        <v>4.554355906403766</v>
      </c>
      <c r="AD57" s="76">
        <f aca="true" t="shared" si="56" ref="AD57:AE60">V57+AA57</f>
        <v>1379892</v>
      </c>
      <c r="AE57" s="129">
        <f t="shared" si="56"/>
        <v>5840554</v>
      </c>
      <c r="AH57" s="122" t="s">
        <v>62</v>
      </c>
      <c r="AI57" s="76">
        <v>112969</v>
      </c>
      <c r="AJ57" s="76">
        <v>514605</v>
      </c>
      <c r="AK57" s="75">
        <f>AJ57/AI57</f>
        <v>4.555276226221353</v>
      </c>
      <c r="AL57" s="76">
        <f aca="true" t="shared" si="57" ref="AL57:AM60">AD57+AI57</f>
        <v>1492861</v>
      </c>
      <c r="AM57" s="129">
        <f t="shared" si="57"/>
        <v>6355159</v>
      </c>
      <c r="AP57" s="122" t="s">
        <v>62</v>
      </c>
      <c r="AQ57" s="76"/>
      <c r="AR57" s="76"/>
      <c r="AS57" s="75" t="e">
        <f>AR57/AQ57</f>
        <v>#DIV/0!</v>
      </c>
      <c r="AT57" s="76">
        <f aca="true" t="shared" si="58" ref="AT57:AU60">AL57+AQ57</f>
        <v>1492861</v>
      </c>
      <c r="AU57" s="129">
        <f t="shared" si="58"/>
        <v>6355159</v>
      </c>
    </row>
    <row r="58" spans="2:47" ht="19.5" customHeight="1">
      <c r="B58" s="122" t="s">
        <v>63</v>
      </c>
      <c r="C58" s="76">
        <v>413802</v>
      </c>
      <c r="D58" s="99">
        <v>1922377</v>
      </c>
      <c r="E58" s="75">
        <f>IF(ISERROR(D58/C58),0,D58/C58)</f>
        <v>4.645644535309158</v>
      </c>
      <c r="F58" s="76">
        <f t="shared" si="53"/>
        <v>8344036</v>
      </c>
      <c r="G58" s="129">
        <f t="shared" si="53"/>
        <v>37205553</v>
      </c>
      <c r="J58" s="122" t="s">
        <v>63</v>
      </c>
      <c r="K58" s="76">
        <v>2092695</v>
      </c>
      <c r="L58" s="99">
        <v>9087482</v>
      </c>
      <c r="M58" s="75">
        <f>L58/K58</f>
        <v>4.3424780008553565</v>
      </c>
      <c r="N58" s="76">
        <f t="shared" si="54"/>
        <v>10436731</v>
      </c>
      <c r="O58" s="129">
        <f t="shared" si="54"/>
        <v>46293035</v>
      </c>
      <c r="R58" s="122" t="s">
        <v>63</v>
      </c>
      <c r="S58" s="76">
        <v>906261</v>
      </c>
      <c r="T58" s="99">
        <v>3442243</v>
      </c>
      <c r="U58" s="75">
        <f>T58/S58</f>
        <v>3.798291000054068</v>
      </c>
      <c r="V58" s="76">
        <f t="shared" si="55"/>
        <v>11342992</v>
      </c>
      <c r="W58" s="129">
        <f t="shared" si="55"/>
        <v>49735278</v>
      </c>
      <c r="Z58" s="122" t="s">
        <v>63</v>
      </c>
      <c r="AA58" s="76">
        <v>1531049</v>
      </c>
      <c r="AB58" s="99">
        <v>6368951</v>
      </c>
      <c r="AC58" s="75">
        <f>AB58/AA58</f>
        <v>4.159860984201028</v>
      </c>
      <c r="AD58" s="76">
        <f t="shared" si="56"/>
        <v>12874041</v>
      </c>
      <c r="AE58" s="129">
        <f t="shared" si="56"/>
        <v>56104229</v>
      </c>
      <c r="AH58" s="122" t="s">
        <v>63</v>
      </c>
      <c r="AI58" s="76">
        <v>1166973</v>
      </c>
      <c r="AJ58" s="99">
        <v>4591360</v>
      </c>
      <c r="AK58" s="75">
        <f>AJ58/AI58</f>
        <v>3.934418362721331</v>
      </c>
      <c r="AL58" s="76">
        <f t="shared" si="57"/>
        <v>14041014</v>
      </c>
      <c r="AM58" s="129">
        <f t="shared" si="57"/>
        <v>60695589</v>
      </c>
      <c r="AP58" s="122" t="s">
        <v>63</v>
      </c>
      <c r="AQ58" s="76"/>
      <c r="AR58" s="76"/>
      <c r="AS58" s="75" t="e">
        <f>AR58/AQ58</f>
        <v>#DIV/0!</v>
      </c>
      <c r="AT58" s="76">
        <f t="shared" si="58"/>
        <v>14041014</v>
      </c>
      <c r="AU58" s="129">
        <f t="shared" si="58"/>
        <v>60695589</v>
      </c>
    </row>
    <row r="59" spans="2:47" ht="19.5" customHeight="1">
      <c r="B59" s="124" t="s">
        <v>15</v>
      </c>
      <c r="C59" s="130">
        <v>0</v>
      </c>
      <c r="D59" s="130">
        <v>0</v>
      </c>
      <c r="E59" s="75">
        <f>IF(ISERROR(D59/C59),0,D59/C59)</f>
        <v>0</v>
      </c>
      <c r="F59" s="76">
        <f t="shared" si="53"/>
        <v>0</v>
      </c>
      <c r="G59" s="129">
        <f t="shared" si="53"/>
        <v>0</v>
      </c>
      <c r="J59" s="124" t="s">
        <v>95</v>
      </c>
      <c r="K59" s="130">
        <v>0</v>
      </c>
      <c r="L59" s="130">
        <v>0</v>
      </c>
      <c r="M59" s="75" t="e">
        <f>L59/K59</f>
        <v>#DIV/0!</v>
      </c>
      <c r="N59" s="76">
        <f>F59+K59</f>
        <v>0</v>
      </c>
      <c r="O59" s="129">
        <f>G59+L59</f>
        <v>0</v>
      </c>
      <c r="R59" s="124" t="s">
        <v>15</v>
      </c>
      <c r="S59" s="130">
        <v>0</v>
      </c>
      <c r="T59" s="130">
        <v>0</v>
      </c>
      <c r="U59" s="75" t="e">
        <f>T59/S59</f>
        <v>#DIV/0!</v>
      </c>
      <c r="V59" s="76">
        <f>N59+S59</f>
        <v>0</v>
      </c>
      <c r="W59" s="129">
        <f>O59+T59</f>
        <v>0</v>
      </c>
      <c r="Z59" s="124" t="s">
        <v>15</v>
      </c>
      <c r="AA59" s="130">
        <v>0</v>
      </c>
      <c r="AB59" s="130">
        <v>0</v>
      </c>
      <c r="AC59" s="75" t="e">
        <f>AB59/AA59</f>
        <v>#DIV/0!</v>
      </c>
      <c r="AD59" s="76">
        <f>V59+AA59</f>
        <v>0</v>
      </c>
      <c r="AE59" s="129">
        <f>W59+AB59</f>
        <v>0</v>
      </c>
      <c r="AH59" s="124" t="s">
        <v>15</v>
      </c>
      <c r="AI59" s="130">
        <v>0</v>
      </c>
      <c r="AJ59" s="130">
        <v>0</v>
      </c>
      <c r="AK59" s="75" t="e">
        <f>AJ59/AI59</f>
        <v>#DIV/0!</v>
      </c>
      <c r="AL59" s="76">
        <f>AD59+AI59</f>
        <v>0</v>
      </c>
      <c r="AM59" s="129">
        <f>AE59+AJ59</f>
        <v>0</v>
      </c>
      <c r="AP59" s="124" t="s">
        <v>15</v>
      </c>
      <c r="AQ59" s="130"/>
      <c r="AR59" s="130"/>
      <c r="AS59" s="75" t="e">
        <f>AR59/AQ59</f>
        <v>#DIV/0!</v>
      </c>
      <c r="AT59" s="76">
        <f>AL59+AQ59</f>
        <v>0</v>
      </c>
      <c r="AU59" s="129">
        <f>AM59+AR59</f>
        <v>0</v>
      </c>
    </row>
    <row r="60" spans="2:47" ht="19.5" customHeight="1" thickBot="1">
      <c r="B60" s="124" t="s">
        <v>64</v>
      </c>
      <c r="C60" s="130">
        <v>418274</v>
      </c>
      <c r="D60" s="130">
        <v>785607</v>
      </c>
      <c r="E60" s="131">
        <f>IF(ISERROR(D60/C60),0,D60/C60)</f>
        <v>1.8782114116583866</v>
      </c>
      <c r="F60" s="130">
        <f t="shared" si="53"/>
        <v>3041642</v>
      </c>
      <c r="G60" s="134">
        <f t="shared" si="53"/>
        <v>5740214</v>
      </c>
      <c r="J60" s="124" t="s">
        <v>64</v>
      </c>
      <c r="K60" s="130">
        <v>258339</v>
      </c>
      <c r="L60" s="130">
        <v>534971</v>
      </c>
      <c r="M60" s="131">
        <f>L60/K60</f>
        <v>2.0708100596503045</v>
      </c>
      <c r="N60" s="130">
        <f t="shared" si="54"/>
        <v>3299981</v>
      </c>
      <c r="O60" s="134">
        <f t="shared" si="54"/>
        <v>6275185</v>
      </c>
      <c r="R60" s="124" t="s">
        <v>64</v>
      </c>
      <c r="S60" s="130">
        <v>255068</v>
      </c>
      <c r="T60" s="130">
        <v>488073</v>
      </c>
      <c r="U60" s="131">
        <f>T60/S60</f>
        <v>1.913501497639845</v>
      </c>
      <c r="V60" s="130">
        <f t="shared" si="55"/>
        <v>3555049</v>
      </c>
      <c r="W60" s="134">
        <f t="shared" si="55"/>
        <v>6763258</v>
      </c>
      <c r="Z60" s="124" t="s">
        <v>64</v>
      </c>
      <c r="AA60" s="130">
        <v>279536</v>
      </c>
      <c r="AB60" s="130">
        <v>502918</v>
      </c>
      <c r="AC60" s="131">
        <f>AB60/AA60</f>
        <v>1.7991171083509816</v>
      </c>
      <c r="AD60" s="130">
        <f t="shared" si="56"/>
        <v>3834585</v>
      </c>
      <c r="AE60" s="134">
        <f t="shared" si="56"/>
        <v>7266176</v>
      </c>
      <c r="AH60" s="124" t="s">
        <v>64</v>
      </c>
      <c r="AI60" s="130">
        <v>233889</v>
      </c>
      <c r="AJ60" s="130">
        <v>596532</v>
      </c>
      <c r="AK60" s="131">
        <f>AJ60/AI60</f>
        <v>2.550491900003848</v>
      </c>
      <c r="AL60" s="130">
        <f t="shared" si="57"/>
        <v>4068474</v>
      </c>
      <c r="AM60" s="134">
        <f t="shared" si="57"/>
        <v>7862708</v>
      </c>
      <c r="AP60" s="124" t="s">
        <v>64</v>
      </c>
      <c r="AQ60" s="130"/>
      <c r="AR60" s="130"/>
      <c r="AS60" s="131" t="e">
        <f>AR60/AQ60</f>
        <v>#DIV/0!</v>
      </c>
      <c r="AT60" s="130">
        <f t="shared" si="58"/>
        <v>4068474</v>
      </c>
      <c r="AU60" s="134">
        <f t="shared" si="58"/>
        <v>7862708</v>
      </c>
    </row>
    <row r="61" spans="2:47" ht="24.75" customHeight="1" thickBot="1">
      <c r="B61" s="125" t="s">
        <v>60</v>
      </c>
      <c r="C61" s="126">
        <f>SUM(C57:C60)</f>
        <v>980632</v>
      </c>
      <c r="D61" s="126">
        <f>SUM(D57:D60)</f>
        <v>3403235</v>
      </c>
      <c r="E61" s="127"/>
      <c r="F61" s="127"/>
      <c r="G61" s="128"/>
      <c r="J61" s="125" t="s">
        <v>60</v>
      </c>
      <c r="K61" s="126">
        <f>SUM(K57:K60)</f>
        <v>2462528</v>
      </c>
      <c r="L61" s="126">
        <f>SUM(L57:L60)</f>
        <v>10105373</v>
      </c>
      <c r="M61" s="127"/>
      <c r="N61" s="127"/>
      <c r="O61" s="128"/>
      <c r="R61" s="125" t="s">
        <v>60</v>
      </c>
      <c r="S61" s="126">
        <f>SUM(S57:S60)</f>
        <v>1275087</v>
      </c>
      <c r="T61" s="126">
        <f>SUM(T57:T60)</f>
        <v>4441207</v>
      </c>
      <c r="U61" s="127"/>
      <c r="V61" s="127"/>
      <c r="W61" s="128"/>
      <c r="Z61" s="125" t="s">
        <v>60</v>
      </c>
      <c r="AA61" s="126">
        <f>SUM(AA57:AA60)</f>
        <v>1923581</v>
      </c>
      <c r="AB61" s="126">
        <f>SUM(AB57:AB60)</f>
        <v>7386493</v>
      </c>
      <c r="AC61" s="127"/>
      <c r="AD61" s="127"/>
      <c r="AE61" s="128"/>
      <c r="AH61" s="125" t="s">
        <v>60</v>
      </c>
      <c r="AI61" s="126">
        <f>SUM(AI57:AI60)</f>
        <v>1513831</v>
      </c>
      <c r="AJ61" s="126">
        <f>SUM(AJ57:AJ60)</f>
        <v>5702497</v>
      </c>
      <c r="AK61" s="127"/>
      <c r="AL61" s="127"/>
      <c r="AM61" s="128"/>
      <c r="AP61" s="125" t="s">
        <v>60</v>
      </c>
      <c r="AQ61" s="126">
        <f>SUM(AQ57:AQ60)</f>
        <v>0</v>
      </c>
      <c r="AR61" s="126">
        <f>SUM(AR57:AR60)</f>
        <v>0</v>
      </c>
      <c r="AS61" s="127"/>
      <c r="AT61" s="127"/>
      <c r="AU61" s="128"/>
    </row>
    <row r="62" spans="2:47" ht="24.75" customHeight="1" thickBot="1">
      <c r="B62" s="123" t="s">
        <v>61</v>
      </c>
      <c r="C62" s="109">
        <f>C61+AQ25</f>
        <v>12427322</v>
      </c>
      <c r="D62" s="109">
        <f>D61+AR25</f>
        <v>47277886</v>
      </c>
      <c r="E62" s="110"/>
      <c r="F62" s="110"/>
      <c r="G62" s="111"/>
      <c r="J62" s="123" t="s">
        <v>61</v>
      </c>
      <c r="K62" s="109">
        <f>K61+C62</f>
        <v>14889850</v>
      </c>
      <c r="L62" s="109">
        <f>L61+D62</f>
        <v>57383259</v>
      </c>
      <c r="M62" s="110"/>
      <c r="N62" s="110"/>
      <c r="O62" s="111"/>
      <c r="R62" s="123" t="s">
        <v>61</v>
      </c>
      <c r="S62" s="109">
        <f>S61+K62</f>
        <v>16164937</v>
      </c>
      <c r="T62" s="109">
        <f>T61+L62</f>
        <v>61824466</v>
      </c>
      <c r="U62" s="110"/>
      <c r="V62" s="110"/>
      <c r="W62" s="111"/>
      <c r="Z62" s="123" t="s">
        <v>61</v>
      </c>
      <c r="AA62" s="109">
        <f>AA61+S62</f>
        <v>18088518</v>
      </c>
      <c r="AB62" s="109">
        <f>AB61+T62</f>
        <v>69210959</v>
      </c>
      <c r="AC62" s="110"/>
      <c r="AD62" s="110"/>
      <c r="AE62" s="111"/>
      <c r="AH62" s="123" t="s">
        <v>61</v>
      </c>
      <c r="AI62" s="109">
        <f>AI61+AA62</f>
        <v>19602349</v>
      </c>
      <c r="AJ62" s="109">
        <f>AJ61+AB62</f>
        <v>74913456</v>
      </c>
      <c r="AK62" s="110"/>
      <c r="AL62" s="110"/>
      <c r="AM62" s="111"/>
      <c r="AP62" s="123" t="s">
        <v>61</v>
      </c>
      <c r="AQ62" s="109">
        <f>AQ61+AI62</f>
        <v>19602349</v>
      </c>
      <c r="AR62" s="109">
        <f>AR61+AJ62</f>
        <v>74913456</v>
      </c>
      <c r="AS62" s="110"/>
      <c r="AT62" s="110"/>
      <c r="AU62" s="111"/>
    </row>
    <row r="63" spans="2:47" ht="19.5" customHeight="1" thickBot="1">
      <c r="B63" s="63"/>
      <c r="C63" s="77"/>
      <c r="D63" s="77"/>
      <c r="E63" s="34"/>
      <c r="F63" s="34"/>
      <c r="G63" s="34"/>
      <c r="J63" s="63"/>
      <c r="K63" s="77"/>
      <c r="L63" s="77"/>
      <c r="M63" s="34"/>
      <c r="N63" s="34"/>
      <c r="O63" s="34"/>
      <c r="R63" s="63"/>
      <c r="S63" s="77"/>
      <c r="T63" s="77"/>
      <c r="U63" s="34"/>
      <c r="V63" s="34"/>
      <c r="W63" s="34"/>
      <c r="Z63" s="63"/>
      <c r="AA63" s="77"/>
      <c r="AB63" s="77"/>
      <c r="AC63" s="34"/>
      <c r="AD63" s="34"/>
      <c r="AE63" s="34"/>
      <c r="AH63" s="63"/>
      <c r="AI63" s="77"/>
      <c r="AJ63" s="77"/>
      <c r="AK63" s="34"/>
      <c r="AL63" s="34"/>
      <c r="AM63" s="34"/>
      <c r="AP63" s="63"/>
      <c r="AQ63" s="77"/>
      <c r="AR63" s="77"/>
      <c r="AS63" s="34"/>
      <c r="AT63" s="34"/>
      <c r="AU63" s="34"/>
    </row>
    <row r="64" spans="2:47" ht="15" customHeight="1">
      <c r="B64" s="118" t="s">
        <v>36</v>
      </c>
      <c r="C64" s="238" t="s">
        <v>77</v>
      </c>
      <c r="D64" s="238" t="s">
        <v>78</v>
      </c>
      <c r="E64" s="238" t="s">
        <v>31</v>
      </c>
      <c r="F64" s="113" t="s">
        <v>29</v>
      </c>
      <c r="G64" s="114" t="s">
        <v>30</v>
      </c>
      <c r="J64" s="118" t="s">
        <v>36</v>
      </c>
      <c r="K64" s="238" t="s">
        <v>77</v>
      </c>
      <c r="L64" s="238" t="s">
        <v>78</v>
      </c>
      <c r="M64" s="238" t="s">
        <v>31</v>
      </c>
      <c r="N64" s="113" t="s">
        <v>29</v>
      </c>
      <c r="O64" s="114" t="s">
        <v>30</v>
      </c>
      <c r="R64" s="118" t="s">
        <v>36</v>
      </c>
      <c r="S64" s="238" t="s">
        <v>77</v>
      </c>
      <c r="T64" s="238" t="s">
        <v>78</v>
      </c>
      <c r="U64" s="238" t="s">
        <v>31</v>
      </c>
      <c r="V64" s="113" t="s">
        <v>29</v>
      </c>
      <c r="W64" s="114" t="s">
        <v>30</v>
      </c>
      <c r="Z64" s="118" t="s">
        <v>36</v>
      </c>
      <c r="AA64" s="238" t="s">
        <v>77</v>
      </c>
      <c r="AB64" s="238" t="s">
        <v>78</v>
      </c>
      <c r="AC64" s="238" t="s">
        <v>31</v>
      </c>
      <c r="AD64" s="113" t="s">
        <v>29</v>
      </c>
      <c r="AE64" s="114" t="s">
        <v>30</v>
      </c>
      <c r="AH64" s="118" t="s">
        <v>36</v>
      </c>
      <c r="AI64" s="238" t="s">
        <v>77</v>
      </c>
      <c r="AJ64" s="238" t="s">
        <v>78</v>
      </c>
      <c r="AK64" s="238" t="s">
        <v>31</v>
      </c>
      <c r="AL64" s="113" t="s">
        <v>29</v>
      </c>
      <c r="AM64" s="114" t="s">
        <v>30</v>
      </c>
      <c r="AP64" s="118" t="s">
        <v>36</v>
      </c>
      <c r="AQ64" s="238" t="s">
        <v>77</v>
      </c>
      <c r="AR64" s="238" t="s">
        <v>78</v>
      </c>
      <c r="AS64" s="238" t="s">
        <v>31</v>
      </c>
      <c r="AT64" s="113" t="s">
        <v>29</v>
      </c>
      <c r="AU64" s="114" t="s">
        <v>30</v>
      </c>
    </row>
    <row r="65" spans="2:47" ht="15" customHeight="1">
      <c r="B65" s="115" t="s">
        <v>37</v>
      </c>
      <c r="C65" s="239"/>
      <c r="D65" s="239"/>
      <c r="E65" s="239"/>
      <c r="F65" s="119" t="s">
        <v>79</v>
      </c>
      <c r="G65" s="142" t="s">
        <v>80</v>
      </c>
      <c r="J65" s="115" t="s">
        <v>37</v>
      </c>
      <c r="K65" s="239"/>
      <c r="L65" s="239"/>
      <c r="M65" s="239"/>
      <c r="N65" s="119" t="s">
        <v>79</v>
      </c>
      <c r="O65" s="142" t="s">
        <v>80</v>
      </c>
      <c r="R65" s="115" t="s">
        <v>37</v>
      </c>
      <c r="S65" s="239"/>
      <c r="T65" s="239"/>
      <c r="U65" s="239"/>
      <c r="V65" s="119" t="s">
        <v>79</v>
      </c>
      <c r="W65" s="142" t="s">
        <v>80</v>
      </c>
      <c r="Z65" s="115" t="s">
        <v>37</v>
      </c>
      <c r="AA65" s="239"/>
      <c r="AB65" s="239"/>
      <c r="AC65" s="239"/>
      <c r="AD65" s="119" t="s">
        <v>79</v>
      </c>
      <c r="AE65" s="142" t="s">
        <v>80</v>
      </c>
      <c r="AH65" s="115" t="s">
        <v>37</v>
      </c>
      <c r="AI65" s="239"/>
      <c r="AJ65" s="239"/>
      <c r="AK65" s="239"/>
      <c r="AL65" s="119" t="s">
        <v>79</v>
      </c>
      <c r="AM65" s="142" t="s">
        <v>80</v>
      </c>
      <c r="AP65" s="115" t="s">
        <v>37</v>
      </c>
      <c r="AQ65" s="239"/>
      <c r="AR65" s="239"/>
      <c r="AS65" s="239"/>
      <c r="AT65" s="119" t="s">
        <v>79</v>
      </c>
      <c r="AU65" s="142" t="s">
        <v>80</v>
      </c>
    </row>
    <row r="66" spans="2:47" ht="19.5" customHeight="1">
      <c r="B66" s="122" t="s">
        <v>100</v>
      </c>
      <c r="C66" s="76">
        <v>34979</v>
      </c>
      <c r="D66" s="172">
        <v>815252</v>
      </c>
      <c r="E66" s="75">
        <f aca="true" t="shared" si="59" ref="E66:E71">IF(ISERROR(D66/C66),0,D66/C66)</f>
        <v>23.306898424769148</v>
      </c>
      <c r="F66" s="76">
        <f aca="true" t="shared" si="60" ref="F66:G71">AT29+C66</f>
        <v>225055</v>
      </c>
      <c r="G66" s="129">
        <f t="shared" si="60"/>
        <v>6461377</v>
      </c>
      <c r="J66" s="122" t="s">
        <v>100</v>
      </c>
      <c r="K66" s="76">
        <v>37274</v>
      </c>
      <c r="L66" s="172">
        <v>885296</v>
      </c>
      <c r="M66" s="75">
        <f aca="true" t="shared" si="61" ref="M66:M71">L66/K66</f>
        <v>23.7510328915598</v>
      </c>
      <c r="N66" s="76">
        <f aca="true" t="shared" si="62" ref="N66:N71">F66+K66</f>
        <v>262329</v>
      </c>
      <c r="O66" s="129">
        <f aca="true" t="shared" si="63" ref="O66:O71">G66+L66</f>
        <v>7346673</v>
      </c>
      <c r="R66" s="122" t="s">
        <v>100</v>
      </c>
      <c r="S66" s="76">
        <v>44118</v>
      </c>
      <c r="T66" s="172">
        <v>953994</v>
      </c>
      <c r="U66" s="75">
        <f aca="true" t="shared" si="64" ref="U66:U71">T66/S66</f>
        <v>21.623691010471916</v>
      </c>
      <c r="V66" s="76">
        <f aca="true" t="shared" si="65" ref="V66:V71">N66+S66</f>
        <v>306447</v>
      </c>
      <c r="W66" s="129">
        <f aca="true" t="shared" si="66" ref="W66:W71">O66+T66</f>
        <v>8300667</v>
      </c>
      <c r="Z66" s="122" t="s">
        <v>100</v>
      </c>
      <c r="AA66" s="76">
        <v>24728</v>
      </c>
      <c r="AB66" s="172">
        <v>952863</v>
      </c>
      <c r="AC66" s="75">
        <f aca="true" t="shared" si="67" ref="AC66:AC71">AB66/AA66</f>
        <v>38.53376738919444</v>
      </c>
      <c r="AD66" s="76">
        <f aca="true" t="shared" si="68" ref="AD66:AD71">V66+AA66</f>
        <v>331175</v>
      </c>
      <c r="AE66" s="129">
        <f aca="true" t="shared" si="69" ref="AE66:AE71">W66+AB66</f>
        <v>9253530</v>
      </c>
      <c r="AH66" s="122" t="s">
        <v>100</v>
      </c>
      <c r="AI66" s="76">
        <v>28244</v>
      </c>
      <c r="AJ66" s="172">
        <v>1003646</v>
      </c>
      <c r="AK66" s="75">
        <f aca="true" t="shared" si="70" ref="AK66:AK71">AJ66/AI66</f>
        <v>35.534839257895484</v>
      </c>
      <c r="AL66" s="76">
        <f aca="true" t="shared" si="71" ref="AL66:AL71">AD66+AI66</f>
        <v>359419</v>
      </c>
      <c r="AM66" s="129">
        <f aca="true" t="shared" si="72" ref="AM66:AM71">AE66+AJ66</f>
        <v>10257176</v>
      </c>
      <c r="AP66" s="122" t="s">
        <v>100</v>
      </c>
      <c r="AQ66" s="76"/>
      <c r="AR66" s="172"/>
      <c r="AS66" s="75" t="e">
        <f aca="true" t="shared" si="73" ref="AS66:AS71">AR66/AQ66</f>
        <v>#DIV/0!</v>
      </c>
      <c r="AT66" s="76">
        <f aca="true" t="shared" si="74" ref="AT66:AT71">AL66+AQ66</f>
        <v>359419</v>
      </c>
      <c r="AU66" s="129">
        <f aca="true" t="shared" si="75" ref="AU66:AU71">AM66+AR66</f>
        <v>10257176</v>
      </c>
    </row>
    <row r="67" spans="2:47" ht="19.5" customHeight="1">
      <c r="B67" s="122" t="s">
        <v>101</v>
      </c>
      <c r="C67" s="76">
        <v>17121</v>
      </c>
      <c r="D67" s="76">
        <v>1027214</v>
      </c>
      <c r="E67" s="75">
        <f t="shared" si="59"/>
        <v>59.99731324104901</v>
      </c>
      <c r="F67" s="76">
        <f t="shared" si="60"/>
        <v>187334</v>
      </c>
      <c r="G67" s="129">
        <f t="shared" si="60"/>
        <v>7165946</v>
      </c>
      <c r="J67" s="122" t="s">
        <v>101</v>
      </c>
      <c r="K67" s="76">
        <v>35102</v>
      </c>
      <c r="L67" s="76">
        <v>1106585</v>
      </c>
      <c r="M67" s="75">
        <f t="shared" si="61"/>
        <v>31.524841889351034</v>
      </c>
      <c r="N67" s="76">
        <f t="shared" si="62"/>
        <v>222436</v>
      </c>
      <c r="O67" s="129">
        <f t="shared" si="63"/>
        <v>8272531</v>
      </c>
      <c r="R67" s="122" t="s">
        <v>101</v>
      </c>
      <c r="S67" s="76">
        <v>29835</v>
      </c>
      <c r="T67" s="76">
        <v>863166</v>
      </c>
      <c r="U67" s="75">
        <f t="shared" si="64"/>
        <v>28.931322272498743</v>
      </c>
      <c r="V67" s="76">
        <f t="shared" si="65"/>
        <v>252271</v>
      </c>
      <c r="W67" s="129">
        <f t="shared" si="66"/>
        <v>9135697</v>
      </c>
      <c r="Z67" s="122" t="s">
        <v>101</v>
      </c>
      <c r="AA67" s="76">
        <v>29452</v>
      </c>
      <c r="AB67" s="76">
        <v>1101648</v>
      </c>
      <c r="AC67" s="75">
        <f t="shared" si="67"/>
        <v>37.40486214858074</v>
      </c>
      <c r="AD67" s="76">
        <f t="shared" si="68"/>
        <v>281723</v>
      </c>
      <c r="AE67" s="129">
        <f t="shared" si="69"/>
        <v>10237345</v>
      </c>
      <c r="AH67" s="122" t="s">
        <v>101</v>
      </c>
      <c r="AI67" s="76">
        <v>34848</v>
      </c>
      <c r="AJ67" s="76">
        <v>1154821</v>
      </c>
      <c r="AK67" s="75">
        <f t="shared" si="70"/>
        <v>33.13880280073462</v>
      </c>
      <c r="AL67" s="76">
        <f t="shared" si="71"/>
        <v>316571</v>
      </c>
      <c r="AM67" s="129">
        <f t="shared" si="72"/>
        <v>11392166</v>
      </c>
      <c r="AP67" s="122" t="s">
        <v>101</v>
      </c>
      <c r="AQ67" s="76"/>
      <c r="AR67" s="76"/>
      <c r="AS67" s="75" t="e">
        <f t="shared" si="73"/>
        <v>#DIV/0!</v>
      </c>
      <c r="AT67" s="76">
        <f t="shared" si="74"/>
        <v>316571</v>
      </c>
      <c r="AU67" s="129">
        <f t="shared" si="75"/>
        <v>11392166</v>
      </c>
    </row>
    <row r="68" spans="2:47" ht="19.5" customHeight="1">
      <c r="B68" s="122" t="s">
        <v>96</v>
      </c>
      <c r="C68" s="76">
        <v>69856</v>
      </c>
      <c r="D68" s="76">
        <v>1572365</v>
      </c>
      <c r="E68" s="75">
        <f t="shared" si="59"/>
        <v>22.50866067338525</v>
      </c>
      <c r="F68" s="76">
        <f t="shared" si="60"/>
        <v>300496</v>
      </c>
      <c r="G68" s="129">
        <f t="shared" si="60"/>
        <v>9965181</v>
      </c>
      <c r="J68" s="122" t="s">
        <v>96</v>
      </c>
      <c r="K68" s="76">
        <v>57086</v>
      </c>
      <c r="L68" s="76">
        <v>1312172</v>
      </c>
      <c r="M68" s="75">
        <f t="shared" si="61"/>
        <v>22.98588095154679</v>
      </c>
      <c r="N68" s="76">
        <f t="shared" si="62"/>
        <v>357582</v>
      </c>
      <c r="O68" s="129">
        <f t="shared" si="63"/>
        <v>11277353</v>
      </c>
      <c r="R68" s="122" t="s">
        <v>96</v>
      </c>
      <c r="S68" s="76">
        <v>41591</v>
      </c>
      <c r="T68" s="76">
        <v>1027943</v>
      </c>
      <c r="U68" s="75">
        <f t="shared" si="64"/>
        <v>24.715515375922674</v>
      </c>
      <c r="V68" s="76">
        <f t="shared" si="65"/>
        <v>399173</v>
      </c>
      <c r="W68" s="129">
        <f t="shared" si="66"/>
        <v>12305296</v>
      </c>
      <c r="Z68" s="122" t="s">
        <v>96</v>
      </c>
      <c r="AA68" s="76">
        <v>86630</v>
      </c>
      <c r="AB68" s="76">
        <v>2113548</v>
      </c>
      <c r="AC68" s="75">
        <f t="shared" si="67"/>
        <v>24.397414290661434</v>
      </c>
      <c r="AD68" s="76">
        <f t="shared" si="68"/>
        <v>485803</v>
      </c>
      <c r="AE68" s="129">
        <f t="shared" si="69"/>
        <v>14418844</v>
      </c>
      <c r="AH68" s="122" t="s">
        <v>96</v>
      </c>
      <c r="AI68" s="76">
        <v>76861</v>
      </c>
      <c r="AJ68" s="76">
        <v>1529719</v>
      </c>
      <c r="AK68" s="75">
        <f t="shared" si="70"/>
        <v>19.902408243452467</v>
      </c>
      <c r="AL68" s="76">
        <f t="shared" si="71"/>
        <v>562664</v>
      </c>
      <c r="AM68" s="129">
        <f t="shared" si="72"/>
        <v>15948563</v>
      </c>
      <c r="AP68" s="122" t="s">
        <v>96</v>
      </c>
      <c r="AQ68" s="76"/>
      <c r="AR68" s="76"/>
      <c r="AS68" s="75" t="e">
        <f t="shared" si="73"/>
        <v>#DIV/0!</v>
      </c>
      <c r="AT68" s="76">
        <f t="shared" si="74"/>
        <v>562664</v>
      </c>
      <c r="AU68" s="129">
        <f t="shared" si="75"/>
        <v>15948563</v>
      </c>
    </row>
    <row r="69" spans="2:47" ht="19.5" customHeight="1">
      <c r="B69" s="122" t="s">
        <v>58</v>
      </c>
      <c r="C69" s="76">
        <v>11543</v>
      </c>
      <c r="D69" s="76">
        <v>556404</v>
      </c>
      <c r="E69" s="75">
        <f t="shared" si="59"/>
        <v>48.20272026336308</v>
      </c>
      <c r="F69" s="76">
        <f t="shared" si="60"/>
        <v>87110</v>
      </c>
      <c r="G69" s="129">
        <f t="shared" si="60"/>
        <v>3379782</v>
      </c>
      <c r="J69" s="122" t="s">
        <v>58</v>
      </c>
      <c r="K69" s="76">
        <v>13437</v>
      </c>
      <c r="L69" s="76">
        <v>508797</v>
      </c>
      <c r="M69" s="75">
        <f t="shared" si="61"/>
        <v>37.86537173476222</v>
      </c>
      <c r="N69" s="76">
        <f t="shared" si="62"/>
        <v>100547</v>
      </c>
      <c r="O69" s="129">
        <f t="shared" si="63"/>
        <v>3888579</v>
      </c>
      <c r="R69" s="122" t="s">
        <v>58</v>
      </c>
      <c r="S69" s="76">
        <v>10050</v>
      </c>
      <c r="T69" s="76">
        <v>669253</v>
      </c>
      <c r="U69" s="75">
        <f t="shared" si="64"/>
        <v>66.59233830845771</v>
      </c>
      <c r="V69" s="76">
        <f t="shared" si="65"/>
        <v>110597</v>
      </c>
      <c r="W69" s="129">
        <f t="shared" si="66"/>
        <v>4557832</v>
      </c>
      <c r="Z69" s="122" t="s">
        <v>58</v>
      </c>
      <c r="AA69" s="76">
        <v>11494</v>
      </c>
      <c r="AB69" s="76">
        <v>708292</v>
      </c>
      <c r="AC69" s="75">
        <f t="shared" si="67"/>
        <v>61.62275970071342</v>
      </c>
      <c r="AD69" s="76">
        <f t="shared" si="68"/>
        <v>122091</v>
      </c>
      <c r="AE69" s="129">
        <f t="shared" si="69"/>
        <v>5266124</v>
      </c>
      <c r="AH69" s="122" t="s">
        <v>58</v>
      </c>
      <c r="AI69" s="76">
        <v>8641</v>
      </c>
      <c r="AJ69" s="76">
        <v>587750</v>
      </c>
      <c r="AK69" s="75">
        <f t="shared" si="70"/>
        <v>68.01874783011226</v>
      </c>
      <c r="AL69" s="76">
        <f t="shared" si="71"/>
        <v>130732</v>
      </c>
      <c r="AM69" s="129">
        <f t="shared" si="72"/>
        <v>5853874</v>
      </c>
      <c r="AP69" s="122" t="s">
        <v>58</v>
      </c>
      <c r="AQ69" s="76"/>
      <c r="AR69" s="76"/>
      <c r="AS69" s="75" t="e">
        <f t="shared" si="73"/>
        <v>#DIV/0!</v>
      </c>
      <c r="AT69" s="76">
        <f t="shared" si="74"/>
        <v>130732</v>
      </c>
      <c r="AU69" s="129">
        <f t="shared" si="75"/>
        <v>5853874</v>
      </c>
    </row>
    <row r="70" spans="2:47" ht="19.5" customHeight="1">
      <c r="B70" s="124" t="s">
        <v>53</v>
      </c>
      <c r="C70" s="130">
        <v>30354</v>
      </c>
      <c r="D70" s="130">
        <v>1095375</v>
      </c>
      <c r="E70" s="131">
        <f t="shared" si="59"/>
        <v>36.086677208934574</v>
      </c>
      <c r="F70" s="130">
        <f t="shared" si="60"/>
        <v>229668</v>
      </c>
      <c r="G70" s="134">
        <f t="shared" si="60"/>
        <v>6884425</v>
      </c>
      <c r="J70" s="122" t="s">
        <v>53</v>
      </c>
      <c r="K70" s="130">
        <v>29259</v>
      </c>
      <c r="L70" s="130">
        <v>1080918</v>
      </c>
      <c r="M70" s="75">
        <f t="shared" si="61"/>
        <v>36.94309443248231</v>
      </c>
      <c r="N70" s="76">
        <f t="shared" si="62"/>
        <v>258927</v>
      </c>
      <c r="O70" s="129">
        <f t="shared" si="63"/>
        <v>7965343</v>
      </c>
      <c r="R70" s="122" t="s">
        <v>53</v>
      </c>
      <c r="S70" s="130">
        <v>27635</v>
      </c>
      <c r="T70" s="130">
        <v>1135676</v>
      </c>
      <c r="U70" s="75">
        <f t="shared" si="64"/>
        <v>41.095567215487605</v>
      </c>
      <c r="V70" s="76">
        <f t="shared" si="65"/>
        <v>286562</v>
      </c>
      <c r="W70" s="129">
        <f t="shared" si="66"/>
        <v>9101019</v>
      </c>
      <c r="Z70" s="122" t="s">
        <v>53</v>
      </c>
      <c r="AA70" s="130">
        <v>38427</v>
      </c>
      <c r="AB70" s="194">
        <v>1356955</v>
      </c>
      <c r="AC70" s="75">
        <f t="shared" si="67"/>
        <v>35.31254066151404</v>
      </c>
      <c r="AD70" s="76">
        <f t="shared" si="68"/>
        <v>324989</v>
      </c>
      <c r="AE70" s="129">
        <f t="shared" si="69"/>
        <v>10457974</v>
      </c>
      <c r="AH70" s="122" t="s">
        <v>53</v>
      </c>
      <c r="AI70" s="130">
        <v>36705</v>
      </c>
      <c r="AJ70" s="130">
        <v>1215842</v>
      </c>
      <c r="AK70" s="75">
        <f t="shared" si="70"/>
        <v>33.12469690777823</v>
      </c>
      <c r="AL70" s="76">
        <f t="shared" si="71"/>
        <v>361694</v>
      </c>
      <c r="AM70" s="129">
        <f t="shared" si="72"/>
        <v>11673816</v>
      </c>
      <c r="AP70" s="122" t="s">
        <v>53</v>
      </c>
      <c r="AQ70" s="130"/>
      <c r="AR70" s="130"/>
      <c r="AS70" s="75" t="e">
        <f t="shared" si="73"/>
        <v>#DIV/0!</v>
      </c>
      <c r="AT70" s="76">
        <f t="shared" si="74"/>
        <v>361694</v>
      </c>
      <c r="AU70" s="129">
        <f t="shared" si="75"/>
        <v>11673816</v>
      </c>
    </row>
    <row r="71" spans="2:47" ht="19.5" customHeight="1" thickBot="1">
      <c r="B71" s="124" t="s">
        <v>54</v>
      </c>
      <c r="C71" s="130">
        <v>37839</v>
      </c>
      <c r="D71" s="130">
        <v>1288652</v>
      </c>
      <c r="E71" s="131">
        <f t="shared" si="59"/>
        <v>34.05618541716219</v>
      </c>
      <c r="F71" s="130">
        <f t="shared" si="60"/>
        <v>228889</v>
      </c>
      <c r="G71" s="134">
        <f t="shared" si="60"/>
        <v>7294683</v>
      </c>
      <c r="J71" s="124" t="s">
        <v>54</v>
      </c>
      <c r="K71" s="100">
        <v>30665</v>
      </c>
      <c r="L71" s="100">
        <v>1399596</v>
      </c>
      <c r="M71" s="131">
        <f t="shared" si="61"/>
        <v>45.64148051524539</v>
      </c>
      <c r="N71" s="130">
        <f t="shared" si="62"/>
        <v>259554</v>
      </c>
      <c r="O71" s="134">
        <f t="shared" si="63"/>
        <v>8694279</v>
      </c>
      <c r="R71" s="124" t="s">
        <v>54</v>
      </c>
      <c r="S71" s="100">
        <v>33426</v>
      </c>
      <c r="T71" s="100">
        <v>1098470</v>
      </c>
      <c r="U71" s="131">
        <f t="shared" si="64"/>
        <v>32.86274157841201</v>
      </c>
      <c r="V71" s="130">
        <f t="shared" si="65"/>
        <v>292980</v>
      </c>
      <c r="W71" s="134">
        <f t="shared" si="66"/>
        <v>9792749</v>
      </c>
      <c r="Z71" s="124" t="s">
        <v>54</v>
      </c>
      <c r="AA71" s="130">
        <v>34135</v>
      </c>
      <c r="AB71" s="130">
        <v>1289630</v>
      </c>
      <c r="AC71" s="131">
        <f t="shared" si="67"/>
        <v>37.78028416581222</v>
      </c>
      <c r="AD71" s="130">
        <f t="shared" si="68"/>
        <v>327115</v>
      </c>
      <c r="AE71" s="134">
        <f t="shared" si="69"/>
        <v>11082379</v>
      </c>
      <c r="AH71" s="124" t="s">
        <v>54</v>
      </c>
      <c r="AI71" s="130">
        <v>28319</v>
      </c>
      <c r="AJ71" s="130">
        <v>1276893</v>
      </c>
      <c r="AK71" s="131">
        <f t="shared" si="70"/>
        <v>45.08962180867969</v>
      </c>
      <c r="AL71" s="130">
        <f t="shared" si="71"/>
        <v>355434</v>
      </c>
      <c r="AM71" s="134">
        <f t="shared" si="72"/>
        <v>12359272</v>
      </c>
      <c r="AP71" s="124" t="s">
        <v>54</v>
      </c>
      <c r="AQ71" s="130"/>
      <c r="AR71" s="130"/>
      <c r="AS71" s="131" t="e">
        <f t="shared" si="73"/>
        <v>#DIV/0!</v>
      </c>
      <c r="AT71" s="130">
        <f t="shared" si="74"/>
        <v>355434</v>
      </c>
      <c r="AU71" s="134">
        <f t="shared" si="75"/>
        <v>12359272</v>
      </c>
    </row>
    <row r="72" spans="2:47" ht="24.75" customHeight="1" thickBot="1">
      <c r="B72" s="125" t="s">
        <v>60</v>
      </c>
      <c r="C72" s="126">
        <f>SUM(C66:C71)</f>
        <v>201692</v>
      </c>
      <c r="D72" s="126">
        <f>SUM(D66:D71)</f>
        <v>6355262</v>
      </c>
      <c r="E72" s="127"/>
      <c r="F72" s="127"/>
      <c r="G72" s="128"/>
      <c r="J72" s="125" t="s">
        <v>60</v>
      </c>
      <c r="K72" s="183">
        <f>SUM(K66:K71)</f>
        <v>202823</v>
      </c>
      <c r="L72" s="183">
        <f>SUM(L66:L71)</f>
        <v>6293364</v>
      </c>
      <c r="M72" s="127"/>
      <c r="N72" s="127"/>
      <c r="O72" s="128"/>
      <c r="R72" s="125" t="s">
        <v>60</v>
      </c>
      <c r="S72" s="183">
        <f>SUM(S66:S71)</f>
        <v>186655</v>
      </c>
      <c r="T72" s="183">
        <f>SUM(T66:T71)</f>
        <v>5748502</v>
      </c>
      <c r="U72" s="127"/>
      <c r="V72" s="127"/>
      <c r="W72" s="128"/>
      <c r="Z72" s="125" t="s">
        <v>60</v>
      </c>
      <c r="AA72" s="126">
        <f>SUM(AA66:AA71)</f>
        <v>224866</v>
      </c>
      <c r="AB72" s="126">
        <f>SUM(AB66:AB71)</f>
        <v>7522936</v>
      </c>
      <c r="AC72" s="127"/>
      <c r="AD72" s="127"/>
      <c r="AE72" s="128"/>
      <c r="AH72" s="125" t="s">
        <v>60</v>
      </c>
      <c r="AI72" s="126">
        <f>SUM(AI66:AI71)</f>
        <v>213618</v>
      </c>
      <c r="AJ72" s="126">
        <f>SUM(AJ66:AJ71)</f>
        <v>6768671</v>
      </c>
      <c r="AK72" s="127"/>
      <c r="AL72" s="127"/>
      <c r="AM72" s="128"/>
      <c r="AP72" s="125" t="s">
        <v>60</v>
      </c>
      <c r="AQ72" s="126">
        <f>SUM(AQ66:AQ71)</f>
        <v>0</v>
      </c>
      <c r="AR72" s="126">
        <f>SUM(AR66:AR71)</f>
        <v>0</v>
      </c>
      <c r="AS72" s="127"/>
      <c r="AT72" s="127"/>
      <c r="AU72" s="128"/>
    </row>
    <row r="73" spans="2:47" ht="24.75" customHeight="1" thickBot="1">
      <c r="B73" s="123" t="s">
        <v>61</v>
      </c>
      <c r="C73" s="109">
        <f>C72+AQ36</f>
        <v>1258552</v>
      </c>
      <c r="D73" s="109">
        <f>D72+AR36</f>
        <v>41151394</v>
      </c>
      <c r="E73" s="110"/>
      <c r="F73" s="110"/>
      <c r="G73" s="111"/>
      <c r="J73" s="123" t="s">
        <v>61</v>
      </c>
      <c r="K73" s="109">
        <f>K72+C73</f>
        <v>1461375</v>
      </c>
      <c r="L73" s="109">
        <f>L72+D73</f>
        <v>47444758</v>
      </c>
      <c r="M73" s="110"/>
      <c r="N73" s="110"/>
      <c r="O73" s="111"/>
      <c r="R73" s="123" t="s">
        <v>61</v>
      </c>
      <c r="S73" s="109">
        <f>S72+K73</f>
        <v>1648030</v>
      </c>
      <c r="T73" s="109">
        <f>T72+L73</f>
        <v>53193260</v>
      </c>
      <c r="U73" s="110"/>
      <c r="V73" s="110"/>
      <c r="W73" s="111"/>
      <c r="Z73" s="123" t="s">
        <v>61</v>
      </c>
      <c r="AA73" s="109">
        <f>AA72+S73</f>
        <v>1872896</v>
      </c>
      <c r="AB73" s="109">
        <f>AB72+T73</f>
        <v>60716196</v>
      </c>
      <c r="AC73" s="110"/>
      <c r="AD73" s="110"/>
      <c r="AE73" s="111"/>
      <c r="AH73" s="123" t="s">
        <v>61</v>
      </c>
      <c r="AI73" s="109">
        <f>AI72+AA73</f>
        <v>2086514</v>
      </c>
      <c r="AJ73" s="109">
        <f>AJ72+AB73</f>
        <v>67484867</v>
      </c>
      <c r="AK73" s="110"/>
      <c r="AL73" s="110"/>
      <c r="AM73" s="111"/>
      <c r="AP73" s="123" t="s">
        <v>61</v>
      </c>
      <c r="AQ73" s="109">
        <f>AQ72+AI73</f>
        <v>2086514</v>
      </c>
      <c r="AR73" s="109">
        <f>AR72+AJ73</f>
        <v>67484867</v>
      </c>
      <c r="AS73" s="110"/>
      <c r="AT73" s="110"/>
      <c r="AU73" s="111"/>
    </row>
    <row r="74" ht="16.5" customHeight="1"/>
    <row r="75" ht="20.25" customHeight="1"/>
    <row r="76" spans="1:7" ht="20.25" customHeight="1">
      <c r="A76" s="140"/>
      <c r="B76" s="64"/>
      <c r="C76" s="84"/>
      <c r="D76" s="84"/>
      <c r="E76" s="84"/>
      <c r="F76" s="84"/>
      <c r="G76" s="84"/>
    </row>
    <row r="77" spans="1:7" ht="16.5" customHeight="1">
      <c r="A77" s="140"/>
      <c r="B77" s="84"/>
      <c r="C77" s="84"/>
      <c r="D77" s="84"/>
      <c r="E77" s="84"/>
      <c r="F77" s="84"/>
      <c r="G77" s="84"/>
    </row>
    <row r="78" spans="1:7" ht="16.5" customHeight="1">
      <c r="A78" s="140"/>
      <c r="B78" s="84"/>
      <c r="C78" s="84"/>
      <c r="D78" s="84"/>
      <c r="E78" s="84"/>
      <c r="F78" s="84"/>
      <c r="G78" s="84"/>
    </row>
    <row r="79" spans="1:7" ht="16.5" customHeight="1">
      <c r="A79" s="140"/>
      <c r="B79" s="84"/>
      <c r="C79" s="84"/>
      <c r="D79" s="84"/>
      <c r="E79" s="84"/>
      <c r="F79" s="84"/>
      <c r="G79" s="84"/>
    </row>
    <row r="80" spans="1:7" ht="16.5" customHeight="1">
      <c r="A80" s="140"/>
      <c r="B80" s="84"/>
      <c r="C80" s="84"/>
      <c r="D80" s="84"/>
      <c r="E80" s="84"/>
      <c r="F80" s="84"/>
      <c r="G80" s="84"/>
    </row>
    <row r="81" spans="1:7" ht="16.5" customHeight="1">
      <c r="A81" s="140"/>
      <c r="B81" s="84"/>
      <c r="C81" s="84"/>
      <c r="D81" s="84"/>
      <c r="E81" s="84"/>
      <c r="F81" s="84"/>
      <c r="G81" s="84"/>
    </row>
    <row r="82" spans="1:7" ht="16.5" customHeight="1">
      <c r="A82" s="140"/>
      <c r="B82" s="84"/>
      <c r="C82" s="84"/>
      <c r="D82" s="84"/>
      <c r="E82" s="84"/>
      <c r="F82" s="84"/>
      <c r="G82" s="84"/>
    </row>
    <row r="83" spans="1:7" ht="16.5" customHeight="1">
      <c r="A83" s="140"/>
      <c r="B83" s="84"/>
      <c r="C83" s="84"/>
      <c r="D83" s="84"/>
      <c r="E83" s="84"/>
      <c r="F83" s="84"/>
      <c r="G83" s="84"/>
    </row>
    <row r="84" spans="1:7" ht="16.5" customHeight="1">
      <c r="A84" s="140"/>
      <c r="B84" s="84"/>
      <c r="C84" s="84"/>
      <c r="D84" s="84"/>
      <c r="E84" s="84"/>
      <c r="F84" s="84"/>
      <c r="G84" s="84"/>
    </row>
    <row r="85" spans="1:7" ht="16.5" customHeight="1">
      <c r="A85" s="140"/>
      <c r="B85" s="84"/>
      <c r="C85" s="84"/>
      <c r="D85" s="84"/>
      <c r="E85" s="84"/>
      <c r="F85" s="84"/>
      <c r="G85" s="84"/>
    </row>
    <row r="86" spans="1:7" ht="16.5" customHeight="1">
      <c r="A86" s="140"/>
      <c r="B86" s="84"/>
      <c r="C86" s="84"/>
      <c r="D86" s="84"/>
      <c r="E86" s="84"/>
      <c r="F86" s="84"/>
      <c r="G86" s="84"/>
    </row>
    <row r="87" spans="1:7" ht="16.5" customHeight="1">
      <c r="A87" s="140"/>
      <c r="B87" s="84"/>
      <c r="C87" s="84"/>
      <c r="D87" s="84"/>
      <c r="E87" s="84"/>
      <c r="F87" s="84"/>
      <c r="G87" s="84"/>
    </row>
    <row r="88" spans="1:7" ht="16.5" customHeight="1">
      <c r="A88" s="140"/>
      <c r="B88" s="84"/>
      <c r="C88" s="84"/>
      <c r="D88" s="84"/>
      <c r="E88" s="84"/>
      <c r="F88" s="84"/>
      <c r="G88" s="84"/>
    </row>
    <row r="89" spans="1:7" ht="16.5" customHeight="1">
      <c r="A89" s="140"/>
      <c r="B89" s="84"/>
      <c r="C89" s="84"/>
      <c r="D89" s="84"/>
      <c r="E89" s="84"/>
      <c r="F89" s="84"/>
      <c r="G89" s="84"/>
    </row>
    <row r="90" spans="1:7" ht="16.5" customHeight="1">
      <c r="A90" s="140"/>
      <c r="B90" s="84"/>
      <c r="C90" s="84"/>
      <c r="D90" s="84"/>
      <c r="E90" s="84"/>
      <c r="F90" s="84"/>
      <c r="G90" s="84"/>
    </row>
    <row r="91" spans="1:7" ht="16.5" customHeight="1">
      <c r="A91" s="140"/>
      <c r="B91" s="84"/>
      <c r="C91" s="84"/>
      <c r="D91" s="84"/>
      <c r="E91" s="84"/>
      <c r="F91" s="84"/>
      <c r="G91" s="84"/>
    </row>
    <row r="92" spans="1:7" ht="16.5" customHeight="1">
      <c r="A92" s="140"/>
      <c r="B92" s="84"/>
      <c r="C92" s="84"/>
      <c r="D92" s="84"/>
      <c r="E92" s="84"/>
      <c r="F92" s="84"/>
      <c r="G92" s="84"/>
    </row>
    <row r="93" spans="1:7" ht="16.5" customHeight="1">
      <c r="A93" s="140"/>
      <c r="B93" s="84"/>
      <c r="C93" s="84"/>
      <c r="D93" s="84"/>
      <c r="E93" s="84"/>
      <c r="F93" s="84"/>
      <c r="G93" s="84"/>
    </row>
    <row r="94" spans="1:7" ht="16.5" customHeight="1">
      <c r="A94" s="140"/>
      <c r="B94" s="84"/>
      <c r="C94" s="84"/>
      <c r="D94" s="84"/>
      <c r="E94" s="84"/>
      <c r="F94" s="84"/>
      <c r="G94" s="84"/>
    </row>
    <row r="95" spans="1:7" ht="16.5" customHeight="1">
      <c r="A95" s="140"/>
      <c r="B95" s="84"/>
      <c r="C95" s="84"/>
      <c r="D95" s="84"/>
      <c r="E95" s="84"/>
      <c r="F95" s="84"/>
      <c r="G95" s="84"/>
    </row>
    <row r="96" spans="1:7" ht="16.5" customHeight="1">
      <c r="A96" s="140"/>
      <c r="B96" s="84"/>
      <c r="C96" s="84"/>
      <c r="D96" s="84"/>
      <c r="E96" s="84"/>
      <c r="F96" s="84"/>
      <c r="G96" s="84"/>
    </row>
    <row r="97" spans="1:7" ht="16.5" customHeight="1">
      <c r="A97" s="140"/>
      <c r="B97" s="84"/>
      <c r="C97" s="84"/>
      <c r="D97" s="84"/>
      <c r="E97" s="84"/>
      <c r="F97" s="84"/>
      <c r="G97" s="84"/>
    </row>
    <row r="98" spans="1:41" s="83" customFormat="1" ht="16.5" customHeight="1">
      <c r="A98" s="140"/>
      <c r="B98" s="84"/>
      <c r="C98" s="84"/>
      <c r="D98" s="84"/>
      <c r="E98" s="84"/>
      <c r="F98" s="84"/>
      <c r="G98" s="84"/>
      <c r="H98" s="141"/>
      <c r="I98" s="141"/>
      <c r="P98" s="141"/>
      <c r="Q98" s="141"/>
      <c r="X98" s="141"/>
      <c r="Y98" s="141"/>
      <c r="AF98" s="141"/>
      <c r="AG98" s="141"/>
      <c r="AN98" s="141"/>
      <c r="AO98" s="141"/>
    </row>
    <row r="99" spans="1:41" s="83" customFormat="1" ht="16.5" customHeight="1">
      <c r="A99" s="140"/>
      <c r="B99" s="84"/>
      <c r="C99" s="84"/>
      <c r="D99" s="84"/>
      <c r="E99" s="84"/>
      <c r="F99" s="84"/>
      <c r="G99" s="84"/>
      <c r="H99" s="141"/>
      <c r="I99" s="141"/>
      <c r="P99" s="141"/>
      <c r="Q99" s="141"/>
      <c r="X99" s="141"/>
      <c r="Y99" s="141"/>
      <c r="AF99" s="141"/>
      <c r="AG99" s="141"/>
      <c r="AN99" s="141"/>
      <c r="AO99" s="141"/>
    </row>
    <row r="100" spans="1:41" s="83" customFormat="1" ht="16.5" customHeight="1">
      <c r="A100" s="140"/>
      <c r="B100" s="84"/>
      <c r="C100" s="84"/>
      <c r="D100" s="84"/>
      <c r="E100" s="84"/>
      <c r="F100" s="84"/>
      <c r="G100" s="84"/>
      <c r="H100" s="141"/>
      <c r="I100" s="141"/>
      <c r="P100" s="141"/>
      <c r="Q100" s="141"/>
      <c r="X100" s="141"/>
      <c r="Y100" s="141"/>
      <c r="AF100" s="141"/>
      <c r="AG100" s="141"/>
      <c r="AN100" s="141"/>
      <c r="AO100" s="141"/>
    </row>
    <row r="101" spans="1:41" s="83" customFormat="1" ht="17.25" customHeight="1">
      <c r="A101" s="140"/>
      <c r="B101" s="84"/>
      <c r="C101" s="84"/>
      <c r="D101" s="84"/>
      <c r="E101" s="84"/>
      <c r="F101" s="84"/>
      <c r="G101" s="84"/>
      <c r="H101" s="141"/>
      <c r="I101" s="141"/>
      <c r="P101" s="141"/>
      <c r="Q101" s="141"/>
      <c r="X101" s="141"/>
      <c r="Y101" s="141"/>
      <c r="AF101" s="141"/>
      <c r="AG101" s="141"/>
      <c r="AN101" s="141"/>
      <c r="AO101" s="141"/>
    </row>
    <row r="102" spans="1:7" ht="13.5">
      <c r="A102" s="140"/>
      <c r="B102" s="84"/>
      <c r="C102" s="84"/>
      <c r="D102" s="84"/>
      <c r="E102" s="84"/>
      <c r="F102" s="84"/>
      <c r="G102" s="84"/>
    </row>
    <row r="103" spans="1:7" ht="13.5">
      <c r="A103" s="140"/>
      <c r="B103" s="84"/>
      <c r="C103" s="84"/>
      <c r="D103" s="84"/>
      <c r="E103" s="84"/>
      <c r="F103" s="84"/>
      <c r="G103" s="84"/>
    </row>
    <row r="104" spans="1:7" ht="13.5">
      <c r="A104" s="140"/>
      <c r="B104" s="84"/>
      <c r="C104" s="84"/>
      <c r="D104" s="84"/>
      <c r="E104" s="84"/>
      <c r="F104" s="84"/>
      <c r="G104" s="84"/>
    </row>
    <row r="105" spans="1:7" ht="13.5">
      <c r="A105" s="140"/>
      <c r="B105" s="84"/>
      <c r="C105" s="84"/>
      <c r="D105" s="84"/>
      <c r="E105" s="84"/>
      <c r="F105" s="84"/>
      <c r="G105" s="84"/>
    </row>
    <row r="106" spans="1:7" ht="13.5">
      <c r="A106" s="140"/>
      <c r="B106" s="84"/>
      <c r="C106" s="84"/>
      <c r="D106" s="84"/>
      <c r="E106" s="84"/>
      <c r="F106" s="84"/>
      <c r="G106" s="84"/>
    </row>
    <row r="107" spans="1:7" ht="13.5">
      <c r="A107" s="140"/>
      <c r="B107" s="84"/>
      <c r="C107" s="84"/>
      <c r="D107" s="84"/>
      <c r="E107" s="84"/>
      <c r="F107" s="84"/>
      <c r="G107" s="84"/>
    </row>
    <row r="108" spans="1:7" ht="13.5">
      <c r="A108" s="140"/>
      <c r="B108" s="84"/>
      <c r="C108" s="84"/>
      <c r="D108" s="84"/>
      <c r="E108" s="84"/>
      <c r="F108" s="84"/>
      <c r="G108" s="84"/>
    </row>
    <row r="109" spans="1:7" ht="13.5">
      <c r="A109" s="140"/>
      <c r="B109" s="84"/>
      <c r="C109" s="84"/>
      <c r="D109" s="84"/>
      <c r="E109" s="84"/>
      <c r="F109" s="84"/>
      <c r="G109" s="84"/>
    </row>
    <row r="110" spans="1:7" ht="13.5">
      <c r="A110" s="140"/>
      <c r="B110" s="84"/>
      <c r="C110" s="84"/>
      <c r="D110" s="84"/>
      <c r="E110" s="84"/>
      <c r="F110" s="84"/>
      <c r="G110" s="84"/>
    </row>
    <row r="111" spans="1:7" ht="13.5">
      <c r="A111" s="140"/>
      <c r="B111" s="84"/>
      <c r="C111" s="84"/>
      <c r="D111" s="84"/>
      <c r="E111" s="84"/>
      <c r="F111" s="84"/>
      <c r="G111" s="84"/>
    </row>
    <row r="112" spans="1:7" ht="13.5">
      <c r="A112" s="140"/>
      <c r="B112" s="84"/>
      <c r="C112" s="84"/>
      <c r="D112" s="84"/>
      <c r="E112" s="84"/>
      <c r="F112" s="84"/>
      <c r="G112" s="84"/>
    </row>
    <row r="113" spans="1:7" ht="13.5">
      <c r="A113" s="140"/>
      <c r="B113" s="84"/>
      <c r="C113" s="84"/>
      <c r="D113" s="84"/>
      <c r="E113" s="84"/>
      <c r="F113" s="84"/>
      <c r="G113" s="84"/>
    </row>
    <row r="114" spans="1:7" ht="13.5">
      <c r="A114" s="140"/>
      <c r="B114" s="84"/>
      <c r="C114" s="84"/>
      <c r="D114" s="84"/>
      <c r="E114" s="84"/>
      <c r="F114" s="84"/>
      <c r="G114" s="84"/>
    </row>
  </sheetData>
  <sheetProtection/>
  <mergeCells count="120">
    <mergeCell ref="U64:U65"/>
    <mergeCell ref="AA64:AA65"/>
    <mergeCell ref="AB64:AB65"/>
    <mergeCell ref="AC64:AC65"/>
    <mergeCell ref="AR55:AR56"/>
    <mergeCell ref="AS55:AS56"/>
    <mergeCell ref="AR64:AR65"/>
    <mergeCell ref="AS64:AS65"/>
    <mergeCell ref="AI64:AI65"/>
    <mergeCell ref="AJ64:AJ65"/>
    <mergeCell ref="AK64:AK65"/>
    <mergeCell ref="AQ64:AQ65"/>
    <mergeCell ref="C64:C65"/>
    <mergeCell ref="D64:D65"/>
    <mergeCell ref="E64:E65"/>
    <mergeCell ref="K64:K65"/>
    <mergeCell ref="L64:L65"/>
    <mergeCell ref="M64:M65"/>
    <mergeCell ref="S64:S65"/>
    <mergeCell ref="T64:T65"/>
    <mergeCell ref="AI55:AI56"/>
    <mergeCell ref="AJ55:AJ56"/>
    <mergeCell ref="AK55:AK56"/>
    <mergeCell ref="AQ55:AQ56"/>
    <mergeCell ref="U55:U56"/>
    <mergeCell ref="AA55:AA56"/>
    <mergeCell ref="AB55:AB56"/>
    <mergeCell ref="AC55:AC56"/>
    <mergeCell ref="AR39:AR40"/>
    <mergeCell ref="AS39:AS40"/>
    <mergeCell ref="C55:C56"/>
    <mergeCell ref="D55:D56"/>
    <mergeCell ref="E55:E56"/>
    <mergeCell ref="K55:K56"/>
    <mergeCell ref="L55:L56"/>
    <mergeCell ref="M55:M56"/>
    <mergeCell ref="S55:S56"/>
    <mergeCell ref="T55:T56"/>
    <mergeCell ref="AI39:AI40"/>
    <mergeCell ref="AJ39:AJ40"/>
    <mergeCell ref="AK39:AK40"/>
    <mergeCell ref="AQ39:AQ40"/>
    <mergeCell ref="U39:U40"/>
    <mergeCell ref="AA39:AA40"/>
    <mergeCell ref="AB39:AB40"/>
    <mergeCell ref="AC39:AC40"/>
    <mergeCell ref="AH38:AM38"/>
    <mergeCell ref="AP38:AU38"/>
    <mergeCell ref="C39:C40"/>
    <mergeCell ref="D39:D40"/>
    <mergeCell ref="E39:E40"/>
    <mergeCell ref="K39:K40"/>
    <mergeCell ref="L39:L40"/>
    <mergeCell ref="M39:M40"/>
    <mergeCell ref="S39:S40"/>
    <mergeCell ref="T39:T40"/>
    <mergeCell ref="B38:G38"/>
    <mergeCell ref="J38:O38"/>
    <mergeCell ref="R38:W38"/>
    <mergeCell ref="Z38:AE38"/>
    <mergeCell ref="AQ18:AQ19"/>
    <mergeCell ref="AR18:AR19"/>
    <mergeCell ref="AI18:AI19"/>
    <mergeCell ref="AJ18:AJ19"/>
    <mergeCell ref="AK18:AK19"/>
    <mergeCell ref="AI27:AI28"/>
    <mergeCell ref="AS18:AS19"/>
    <mergeCell ref="AQ27:AQ28"/>
    <mergeCell ref="AR27:AR28"/>
    <mergeCell ref="AS27:AS28"/>
    <mergeCell ref="AP1:AU1"/>
    <mergeCell ref="AQ2:AQ3"/>
    <mergeCell ref="AR2:AR3"/>
    <mergeCell ref="AS2:AS3"/>
    <mergeCell ref="AJ27:AJ28"/>
    <mergeCell ref="AK27:AK28"/>
    <mergeCell ref="AH1:AM1"/>
    <mergeCell ref="AI2:AI3"/>
    <mergeCell ref="AJ2:AJ3"/>
    <mergeCell ref="AK2:AK3"/>
    <mergeCell ref="B1:G1"/>
    <mergeCell ref="C2:C3"/>
    <mergeCell ref="D2:D3"/>
    <mergeCell ref="E2:E3"/>
    <mergeCell ref="C18:C19"/>
    <mergeCell ref="D18:D19"/>
    <mergeCell ref="E18:E19"/>
    <mergeCell ref="C27:C28"/>
    <mergeCell ref="D27:D28"/>
    <mergeCell ref="E27:E28"/>
    <mergeCell ref="J1:O1"/>
    <mergeCell ref="K2:K3"/>
    <mergeCell ref="L2:L3"/>
    <mergeCell ref="M2:M3"/>
    <mergeCell ref="K18:K19"/>
    <mergeCell ref="L18:L19"/>
    <mergeCell ref="M18:M19"/>
    <mergeCell ref="K27:K28"/>
    <mergeCell ref="L27:L28"/>
    <mergeCell ref="M27:M28"/>
    <mergeCell ref="R1:W1"/>
    <mergeCell ref="S2:S3"/>
    <mergeCell ref="T2:T3"/>
    <mergeCell ref="U2:U3"/>
    <mergeCell ref="S18:S19"/>
    <mergeCell ref="T18:T19"/>
    <mergeCell ref="U18:U19"/>
    <mergeCell ref="Z1:AE1"/>
    <mergeCell ref="AA2:AA3"/>
    <mergeCell ref="AB2:AB3"/>
    <mergeCell ref="AC2:AC3"/>
    <mergeCell ref="AA18:AA19"/>
    <mergeCell ref="AB18:AB19"/>
    <mergeCell ref="AC18:AC19"/>
    <mergeCell ref="AA27:AA28"/>
    <mergeCell ref="AB27:AB28"/>
    <mergeCell ref="AC27:AC28"/>
    <mergeCell ref="S27:S28"/>
    <mergeCell ref="T27:T28"/>
    <mergeCell ref="U27:U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新金属協会</dc:creator>
  <cp:keywords/>
  <dc:description/>
  <cp:lastModifiedBy>新金属　今井</cp:lastModifiedBy>
  <cp:lastPrinted>2016-04-19T01:07:47Z</cp:lastPrinted>
  <dcterms:created xsi:type="dcterms:W3CDTF">2000-01-06T01:41:49Z</dcterms:created>
  <dcterms:modified xsi:type="dcterms:W3CDTF">2018-01-16T02:42:45Z</dcterms:modified>
  <cp:category/>
  <cp:version/>
  <cp:contentType/>
  <cp:contentStatus/>
</cp:coreProperties>
</file>