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80" windowHeight="8895" tabRatio="316" activeTab="0"/>
  </bookViews>
  <sheets>
    <sheet name="輸出実績" sheetId="1" r:id="rId1"/>
    <sheet name="輸出月別" sheetId="2" r:id="rId2"/>
    <sheet name="輸入実績" sheetId="3" r:id="rId3"/>
    <sheet name="輸入月別" sheetId="4" r:id="rId4"/>
    <sheet name="Sheet1" sheetId="5" r:id="rId5"/>
  </sheets>
  <definedNames>
    <definedName name="_xlnm.Print_Area" localSheetId="1">'輸出月別'!$I$1:$P$34</definedName>
    <definedName name="_xlnm.Print_Area" localSheetId="0">'輸出実績'!$A$1:$AB$57</definedName>
    <definedName name="_xlnm.Print_Area" localSheetId="3">'輸入月別'!$A$1:$H$37</definedName>
    <definedName name="_xlnm.Print_Area" localSheetId="2">'輸入実績'!$A$1:$AB$60</definedName>
  </definedNames>
  <calcPr fullCalcOnLoad="1"/>
</workbook>
</file>

<file path=xl/sharedStrings.xml><?xml version="1.0" encoding="utf-8"?>
<sst xmlns="http://schemas.openxmlformats.org/spreadsheetml/2006/main" count="1325" uniqueCount="132">
  <si>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</si>
  <si>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</si>
  <si>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</si>
  <si>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</si>
  <si>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</si>
  <si>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</si>
  <si>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</si>
  <si>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</si>
  <si>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</si>
  <si>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</si>
  <si>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</si>
  <si>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　</t>
  </si>
  <si>
    <t>ウェーハ</t>
  </si>
  <si>
    <t>単位</t>
  </si>
  <si>
    <t>単価</t>
  </si>
  <si>
    <t>イギリス</t>
  </si>
  <si>
    <t>フランス</t>
  </si>
  <si>
    <t>イタリア</t>
  </si>
  <si>
    <t>アメリカ</t>
  </si>
  <si>
    <t>合　計</t>
  </si>
  <si>
    <t>累　計</t>
  </si>
  <si>
    <t>インド</t>
  </si>
  <si>
    <t>ドイツ</t>
  </si>
  <si>
    <t>スペイン</t>
  </si>
  <si>
    <t>累計1</t>
  </si>
  <si>
    <t>累計2</t>
  </si>
  <si>
    <t>(3818.00-100)</t>
  </si>
  <si>
    <t>(2804.61-000)</t>
  </si>
  <si>
    <t>純度99.99％以上</t>
  </si>
  <si>
    <t>累計1</t>
  </si>
  <si>
    <t>累計2</t>
  </si>
  <si>
    <t>単価</t>
  </si>
  <si>
    <t>単結晶</t>
  </si>
  <si>
    <t>(2804.61-100)</t>
  </si>
  <si>
    <t>多結晶</t>
  </si>
  <si>
    <t>(2804.61-200)</t>
  </si>
  <si>
    <t>ウエーハ</t>
  </si>
  <si>
    <t>(3818.00-010)</t>
  </si>
  <si>
    <t>マレーシア</t>
  </si>
  <si>
    <t>単価</t>
  </si>
  <si>
    <t>韓　国</t>
  </si>
  <si>
    <t>中　国</t>
  </si>
  <si>
    <t>アメリカ</t>
  </si>
  <si>
    <t>オーストラリア</t>
  </si>
  <si>
    <t>その他</t>
  </si>
  <si>
    <t>合　計</t>
  </si>
  <si>
    <t>累　計</t>
  </si>
  <si>
    <t>韓　国</t>
  </si>
  <si>
    <t>台　湾</t>
  </si>
  <si>
    <t>イギリス</t>
  </si>
  <si>
    <t>フランス</t>
  </si>
  <si>
    <t>イタリア</t>
  </si>
  <si>
    <t>フィンランド</t>
  </si>
  <si>
    <t>アメリカ</t>
  </si>
  <si>
    <t>その他</t>
  </si>
  <si>
    <t>台　湾</t>
  </si>
  <si>
    <t>シンガポール</t>
  </si>
  <si>
    <t>インド</t>
  </si>
  <si>
    <t>ドイツ</t>
  </si>
  <si>
    <t>スペイン</t>
  </si>
  <si>
    <t>合　計</t>
  </si>
  <si>
    <t>累　計</t>
  </si>
  <si>
    <t>ドイツ</t>
  </si>
  <si>
    <t>アメリカ</t>
  </si>
  <si>
    <t>その他</t>
  </si>
  <si>
    <t>3月</t>
  </si>
  <si>
    <t>中　国</t>
  </si>
  <si>
    <t>台　湾</t>
  </si>
  <si>
    <t>その他</t>
  </si>
  <si>
    <t>合 計</t>
  </si>
  <si>
    <t>累 計</t>
  </si>
  <si>
    <t>韓 国</t>
  </si>
  <si>
    <t>台 湾</t>
  </si>
  <si>
    <t>フィンランド</t>
  </si>
  <si>
    <t xml:space="preserve">　上欄ｰ重量：Ｋｇ,　下欄ｰ金額：千円,　単価：円  </t>
  </si>
  <si>
    <t>オーストラリア</t>
  </si>
  <si>
    <t>韓　国</t>
  </si>
  <si>
    <t>数量</t>
  </si>
  <si>
    <t>価額</t>
  </si>
  <si>
    <t>（数量）</t>
  </si>
  <si>
    <t>（価額）</t>
  </si>
  <si>
    <t>2月</t>
  </si>
  <si>
    <t>【2804.61-000  純度99.99%以上】</t>
  </si>
  <si>
    <t>【2804.61-200  多結晶】</t>
  </si>
  <si>
    <t>【2804.61-100  単結晶】</t>
  </si>
  <si>
    <t>単位</t>
  </si>
  <si>
    <t xml:space="preserve">　上欄ｰ重量：Ｋｇ,　下欄ｰ金額：千円,　単価：円  </t>
  </si>
  <si>
    <t>【3818.00-100  ウェーハ】</t>
  </si>
  <si>
    <t>純度99.99％以上</t>
  </si>
  <si>
    <t>【3818.00-010  ウェーハ】</t>
  </si>
  <si>
    <t>　</t>
  </si>
  <si>
    <t>8月</t>
  </si>
  <si>
    <t>単価</t>
  </si>
  <si>
    <t>インドネシア</t>
  </si>
  <si>
    <t>イギリス</t>
  </si>
  <si>
    <t>イギリス</t>
  </si>
  <si>
    <t>台　湾</t>
  </si>
  <si>
    <t>ノルウェー</t>
  </si>
  <si>
    <t>フィンランド</t>
  </si>
  <si>
    <t>香　港</t>
  </si>
  <si>
    <t>韓　国</t>
  </si>
  <si>
    <t>中　国</t>
  </si>
  <si>
    <t>ノルウェー</t>
  </si>
  <si>
    <t>韓　国</t>
  </si>
  <si>
    <t>2016年</t>
  </si>
  <si>
    <t xml:space="preserve">2017年12月度  輸入 </t>
  </si>
  <si>
    <t>2017年12月度　輸出</t>
  </si>
  <si>
    <t>2017年</t>
  </si>
  <si>
    <t>2018年通関実績（シリコン輸入）</t>
  </si>
  <si>
    <t xml:space="preserve">2018年1月度  輸入 </t>
  </si>
  <si>
    <t xml:space="preserve">2018年7月度  輸入 </t>
  </si>
  <si>
    <t xml:space="preserve">2018年2月度  輸入 </t>
  </si>
  <si>
    <t xml:space="preserve">2018年8月度  輸入 </t>
  </si>
  <si>
    <t xml:space="preserve">2018年3月度  輸入 </t>
  </si>
  <si>
    <t xml:space="preserve">2018年9月度  輸入 </t>
  </si>
  <si>
    <t xml:space="preserve">2018年4月度  輸入 </t>
  </si>
  <si>
    <t xml:space="preserve">2018年10月度  輸入 </t>
  </si>
  <si>
    <t xml:space="preserve">2018年5月度  輸入 </t>
  </si>
  <si>
    <t xml:space="preserve">2018年11月度  輸入 </t>
  </si>
  <si>
    <t xml:space="preserve">2018年6月度  輸入 </t>
  </si>
  <si>
    <t>2018 年通関実績（シリコン輸出）</t>
  </si>
  <si>
    <t>2018年1月度　輸出</t>
  </si>
  <si>
    <t>2018年7月度　輸出</t>
  </si>
  <si>
    <t>2018年2月度　輸出</t>
  </si>
  <si>
    <t>2018年8月度　輸出</t>
  </si>
  <si>
    <t>2018年3月度　輸出</t>
  </si>
  <si>
    <t>2018年9月度　輸出</t>
  </si>
  <si>
    <t>2018年4月度　輸出</t>
  </si>
  <si>
    <t>2018年10月度　輸出</t>
  </si>
  <si>
    <t>2018年5月度　輸出</t>
  </si>
  <si>
    <t>2018年11月度　輸出</t>
  </si>
  <si>
    <t>2018年6月度　輸出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</si>
</sst>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);[Red]\(0\)"/>
    <numFmt numFmtId="185" formatCode="#,##0_);[Red]\(#,##0\)"/>
    <numFmt numFmtId="186" formatCode="#,##0_ "/>
    <numFmt numFmtId="187" formatCode="#,##0.0_ "/>
    <numFmt numFmtId="188" formatCode="#,##0.0_);[Red]\(#,##0.0\)"/>
    <numFmt numFmtId="189" formatCode="0.0_ "/>
    <numFmt numFmtId="190" formatCode="#,##0_ ;[Red]\-#,##0\ "/>
    <numFmt numFmtId="191" formatCode="mmm\-yyyy"/>
    <numFmt numFmtId="192" formatCode="0;0;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85" fontId="6" fillId="0" borderId="1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5" fontId="6" fillId="0" borderId="11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5" fontId="6" fillId="0" borderId="14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7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185" fontId="6" fillId="0" borderId="18" xfId="0" applyNumberFormat="1" applyFont="1" applyBorder="1" applyAlignment="1">
      <alignment/>
    </xf>
    <xf numFmtId="185" fontId="6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86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184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186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vertical="center"/>
    </xf>
    <xf numFmtId="185" fontId="6" fillId="33" borderId="20" xfId="0" applyNumberFormat="1" applyFont="1" applyFill="1" applyBorder="1" applyAlignment="1">
      <alignment/>
    </xf>
    <xf numFmtId="185" fontId="6" fillId="33" borderId="21" xfId="0" applyNumberFormat="1" applyFont="1" applyFill="1" applyBorder="1" applyAlignment="1">
      <alignment/>
    </xf>
    <xf numFmtId="185" fontId="6" fillId="34" borderId="21" xfId="0" applyNumberFormat="1" applyFont="1" applyFill="1" applyBorder="1" applyAlignment="1">
      <alignment/>
    </xf>
    <xf numFmtId="185" fontId="6" fillId="34" borderId="22" xfId="0" applyNumberFormat="1" applyFont="1" applyFill="1" applyBorder="1" applyAlignment="1">
      <alignment/>
    </xf>
    <xf numFmtId="185" fontId="6" fillId="34" borderId="11" xfId="0" applyNumberFormat="1" applyFont="1" applyFill="1" applyBorder="1" applyAlignment="1">
      <alignment/>
    </xf>
    <xf numFmtId="185" fontId="6" fillId="34" borderId="20" xfId="0" applyNumberFormat="1" applyFont="1" applyFill="1" applyBorder="1" applyAlignment="1">
      <alignment/>
    </xf>
    <xf numFmtId="185" fontId="6" fillId="34" borderId="23" xfId="0" applyNumberFormat="1" applyFont="1" applyFill="1" applyBorder="1" applyAlignment="1">
      <alignment/>
    </xf>
    <xf numFmtId="185" fontId="6" fillId="34" borderId="24" xfId="0" applyNumberFormat="1" applyFont="1" applyFill="1" applyBorder="1" applyAlignment="1">
      <alignment/>
    </xf>
    <xf numFmtId="185" fontId="6" fillId="34" borderId="12" xfId="0" applyNumberFormat="1" applyFont="1" applyFill="1" applyBorder="1" applyAlignment="1">
      <alignment/>
    </xf>
    <xf numFmtId="185" fontId="6" fillId="34" borderId="25" xfId="0" applyNumberFormat="1" applyFont="1" applyFill="1" applyBorder="1" applyAlignment="1">
      <alignment/>
    </xf>
    <xf numFmtId="185" fontId="6" fillId="34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35" borderId="27" xfId="0" applyFont="1" applyFill="1" applyBorder="1" applyAlignment="1">
      <alignment horizontal="center"/>
    </xf>
    <xf numFmtId="188" fontId="6" fillId="35" borderId="11" xfId="0" applyNumberFormat="1" applyFont="1" applyFill="1" applyBorder="1" applyAlignment="1">
      <alignment/>
    </xf>
    <xf numFmtId="185" fontId="6" fillId="35" borderId="10" xfId="0" applyNumberFormat="1" applyFont="1" applyFill="1" applyBorder="1" applyAlignment="1">
      <alignment/>
    </xf>
    <xf numFmtId="188" fontId="6" fillId="35" borderId="10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6" fillId="35" borderId="29" xfId="0" applyFont="1" applyFill="1" applyBorder="1" applyAlignment="1">
      <alignment horizontal="center"/>
    </xf>
    <xf numFmtId="188" fontId="6" fillId="35" borderId="22" xfId="0" applyNumberFormat="1" applyFont="1" applyFill="1" applyBorder="1" applyAlignment="1">
      <alignment/>
    </xf>
    <xf numFmtId="188" fontId="6" fillId="35" borderId="23" xfId="0" applyNumberFormat="1" applyFont="1" applyFill="1" applyBorder="1" applyAlignment="1">
      <alignment/>
    </xf>
    <xf numFmtId="185" fontId="6" fillId="33" borderId="22" xfId="0" applyNumberFormat="1" applyFont="1" applyFill="1" applyBorder="1" applyAlignment="1">
      <alignment/>
    </xf>
    <xf numFmtId="185" fontId="6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35" borderId="27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185" fontId="6" fillId="34" borderId="30" xfId="0" applyNumberFormat="1" applyFont="1" applyFill="1" applyBorder="1" applyAlignment="1">
      <alignment/>
    </xf>
    <xf numFmtId="185" fontId="6" fillId="35" borderId="31" xfId="0" applyNumberFormat="1" applyFont="1" applyFill="1" applyBorder="1" applyAlignment="1">
      <alignment/>
    </xf>
    <xf numFmtId="185" fontId="6" fillId="35" borderId="11" xfId="0" applyNumberFormat="1" applyFont="1" applyFill="1" applyBorder="1" applyAlignment="1">
      <alignment/>
    </xf>
    <xf numFmtId="185" fontId="6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90" fontId="0" fillId="0" borderId="32" xfId="50" applyNumberFormat="1" applyFont="1" applyBorder="1" applyAlignment="1">
      <alignment vertical="center"/>
    </xf>
    <xf numFmtId="189" fontId="0" fillId="0" borderId="32" xfId="0" applyNumberFormat="1" applyBorder="1" applyAlignment="1">
      <alignment vertical="center"/>
    </xf>
    <xf numFmtId="186" fontId="0" fillId="0" borderId="32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6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35" xfId="0" applyFont="1" applyFill="1" applyBorder="1" applyAlignment="1">
      <alignment horizontal="left"/>
    </xf>
    <xf numFmtId="185" fontId="2" fillId="0" borderId="35" xfId="5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8" fontId="2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90" fontId="0" fillId="0" borderId="32" xfId="50" applyNumberFormat="1" applyFont="1" applyFill="1" applyBorder="1" applyAlignment="1">
      <alignment vertical="center"/>
    </xf>
    <xf numFmtId="189" fontId="0" fillId="0" borderId="32" xfId="0" applyNumberFormat="1" applyFill="1" applyBorder="1" applyAlignment="1">
      <alignment vertical="center"/>
    </xf>
    <xf numFmtId="186" fontId="0" fillId="0" borderId="32" xfId="0" applyNumberFormat="1" applyFill="1" applyBorder="1" applyAlignment="1">
      <alignment vertical="center"/>
    </xf>
    <xf numFmtId="186" fontId="0" fillId="0" borderId="22" xfId="0" applyNumberFormat="1" applyFill="1" applyBorder="1" applyAlignment="1">
      <alignment vertical="center"/>
    </xf>
    <xf numFmtId="190" fontId="0" fillId="0" borderId="36" xfId="5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186" fontId="0" fillId="0" borderId="39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90" fontId="0" fillId="0" borderId="17" xfId="5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36" borderId="4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18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186" fontId="0" fillId="0" borderId="38" xfId="0" applyNumberForma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9" fontId="0" fillId="0" borderId="22" xfId="0" applyNumberFormat="1" applyBorder="1" applyAlignment="1">
      <alignment vertical="center"/>
    </xf>
    <xf numFmtId="190" fontId="0" fillId="0" borderId="22" xfId="50" applyNumberFormat="1" applyFont="1" applyBorder="1" applyAlignment="1">
      <alignment vertical="center"/>
    </xf>
    <xf numFmtId="190" fontId="0" fillId="0" borderId="36" xfId="50" applyNumberFormat="1" applyFont="1" applyBorder="1" applyAlignment="1">
      <alignment vertical="center"/>
    </xf>
    <xf numFmtId="186" fontId="0" fillId="0" borderId="39" xfId="0" applyNumberFormat="1" applyBorder="1" applyAlignment="1">
      <alignment vertical="center"/>
    </xf>
    <xf numFmtId="190" fontId="0" fillId="0" borderId="17" xfId="5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38" borderId="52" xfId="0" applyFont="1" applyFill="1" applyBorder="1" applyAlignment="1">
      <alignment horizontal="center" vertical="center"/>
    </xf>
    <xf numFmtId="186" fontId="0" fillId="0" borderId="11" xfId="0" applyNumberFormat="1" applyBorder="1" applyAlignment="1">
      <alignment vertical="center"/>
    </xf>
    <xf numFmtId="186" fontId="0" fillId="0" borderId="46" xfId="0" applyNumberForma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36" borderId="4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Border="1" applyAlignment="1">
      <alignment horizontal="center"/>
    </xf>
    <xf numFmtId="38" fontId="0" fillId="0" borderId="0" xfId="49" applyFont="1" applyBorder="1" applyAlignment="1">
      <alignment/>
    </xf>
    <xf numFmtId="0" fontId="0" fillId="36" borderId="53" xfId="0" applyFill="1" applyBorder="1" applyAlignment="1">
      <alignment horizontal="center"/>
    </xf>
    <xf numFmtId="0" fontId="0" fillId="0" borderId="0" xfId="0" applyAlignment="1">
      <alignment horizontal="center"/>
    </xf>
    <xf numFmtId="185" fontId="6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 shrinkToFit="1"/>
    </xf>
    <xf numFmtId="0" fontId="0" fillId="0" borderId="0" xfId="0" applyFont="1" applyFill="1" applyBorder="1" applyAlignment="1">
      <alignment vertical="center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185" fontId="6" fillId="34" borderId="54" xfId="0" applyNumberFormat="1" applyFont="1" applyFill="1" applyBorder="1" applyAlignment="1">
      <alignment/>
    </xf>
    <xf numFmtId="185" fontId="6" fillId="0" borderId="55" xfId="0" applyNumberFormat="1" applyFont="1" applyBorder="1" applyAlignment="1">
      <alignment/>
    </xf>
    <xf numFmtId="185" fontId="6" fillId="34" borderId="56" xfId="0" applyNumberFormat="1" applyFont="1" applyFill="1" applyBorder="1" applyAlignment="1">
      <alignment/>
    </xf>
    <xf numFmtId="185" fontId="6" fillId="0" borderId="57" xfId="0" applyNumberFormat="1" applyFont="1" applyBorder="1" applyAlignment="1">
      <alignment/>
    </xf>
    <xf numFmtId="185" fontId="6" fillId="34" borderId="58" xfId="0" applyNumberFormat="1" applyFont="1" applyFill="1" applyBorder="1" applyAlignment="1">
      <alignment/>
    </xf>
    <xf numFmtId="185" fontId="6" fillId="0" borderId="59" xfId="0" applyNumberFormat="1" applyFont="1" applyBorder="1" applyAlignment="1">
      <alignment/>
    </xf>
    <xf numFmtId="185" fontId="6" fillId="34" borderId="60" xfId="0" applyNumberFormat="1" applyFont="1" applyFill="1" applyBorder="1" applyAlignment="1">
      <alignment/>
    </xf>
    <xf numFmtId="185" fontId="6" fillId="34" borderId="61" xfId="0" applyNumberFormat="1" applyFont="1" applyFill="1" applyBorder="1" applyAlignment="1">
      <alignment/>
    </xf>
    <xf numFmtId="185" fontId="6" fillId="34" borderId="34" xfId="0" applyNumberFormat="1" applyFont="1" applyFill="1" applyBorder="1" applyAlignment="1">
      <alignment/>
    </xf>
    <xf numFmtId="185" fontId="6" fillId="33" borderId="54" xfId="0" applyNumberFormat="1" applyFont="1" applyFill="1" applyBorder="1" applyAlignment="1">
      <alignment/>
    </xf>
    <xf numFmtId="185" fontId="6" fillId="33" borderId="58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/>
    </xf>
    <xf numFmtId="185" fontId="6" fillId="0" borderId="62" xfId="0" applyNumberFormat="1" applyFont="1" applyBorder="1" applyAlignment="1">
      <alignment/>
    </xf>
    <xf numFmtId="185" fontId="6" fillId="0" borderId="34" xfId="0" applyNumberFormat="1" applyFont="1" applyBorder="1" applyAlignment="1">
      <alignment/>
    </xf>
    <xf numFmtId="185" fontId="6" fillId="35" borderId="47" xfId="0" applyNumberFormat="1" applyFont="1" applyFill="1" applyBorder="1" applyAlignment="1">
      <alignment/>
    </xf>
    <xf numFmtId="185" fontId="6" fillId="34" borderId="62" xfId="0" applyNumberFormat="1" applyFont="1" applyFill="1" applyBorder="1" applyAlignment="1">
      <alignment/>
    </xf>
    <xf numFmtId="186" fontId="0" fillId="39" borderId="32" xfId="0" applyNumberFormat="1" applyFill="1" applyBorder="1" applyAlignment="1">
      <alignment vertical="center"/>
    </xf>
    <xf numFmtId="185" fontId="6" fillId="39" borderId="13" xfId="0" applyNumberFormat="1" applyFont="1" applyFill="1" applyBorder="1" applyAlignment="1">
      <alignment/>
    </xf>
    <xf numFmtId="185" fontId="6" fillId="39" borderId="15" xfId="0" applyNumberFormat="1" applyFont="1" applyFill="1" applyBorder="1" applyAlignment="1">
      <alignment/>
    </xf>
    <xf numFmtId="185" fontId="6" fillId="39" borderId="10" xfId="0" applyNumberFormat="1" applyFont="1" applyFill="1" applyBorder="1" applyAlignment="1">
      <alignment/>
    </xf>
    <xf numFmtId="185" fontId="6" fillId="39" borderId="62" xfId="0" applyNumberFormat="1" applyFont="1" applyFill="1" applyBorder="1" applyAlignment="1">
      <alignment/>
    </xf>
    <xf numFmtId="185" fontId="6" fillId="2" borderId="11" xfId="0" applyNumberFormat="1" applyFont="1" applyFill="1" applyBorder="1" applyAlignment="1">
      <alignment/>
    </xf>
    <xf numFmtId="185" fontId="6" fillId="2" borderId="20" xfId="0" applyNumberFormat="1" applyFont="1" applyFill="1" applyBorder="1" applyAlignment="1">
      <alignment/>
    </xf>
    <xf numFmtId="185" fontId="6" fillId="2" borderId="21" xfId="0" applyNumberFormat="1" applyFont="1" applyFill="1" applyBorder="1" applyAlignment="1">
      <alignment/>
    </xf>
    <xf numFmtId="190" fontId="0" fillId="0" borderId="17" xfId="5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/>
    </xf>
    <xf numFmtId="185" fontId="6" fillId="2" borderId="63" xfId="0" applyNumberFormat="1" applyFont="1" applyFill="1" applyBorder="1" applyAlignment="1">
      <alignment/>
    </xf>
    <xf numFmtId="186" fontId="0" fillId="0" borderId="36" xfId="0" applyNumberFormat="1" applyFill="1" applyBorder="1" applyAlignment="1">
      <alignment vertical="center"/>
    </xf>
    <xf numFmtId="185" fontId="6" fillId="2" borderId="30" xfId="0" applyNumberFormat="1" applyFont="1" applyFill="1" applyBorder="1" applyAlignment="1">
      <alignment/>
    </xf>
    <xf numFmtId="185" fontId="6" fillId="2" borderId="26" xfId="0" applyNumberFormat="1" applyFont="1" applyFill="1" applyBorder="1" applyAlignment="1">
      <alignment/>
    </xf>
    <xf numFmtId="185" fontId="6" fillId="2" borderId="23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6" fillId="0" borderId="19" xfId="0" applyNumberFormat="1" applyFont="1" applyFill="1" applyBorder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6" fontId="0" fillId="0" borderId="32" xfId="0" applyNumberFormat="1" applyFont="1" applyFill="1" applyBorder="1" applyAlignment="1">
      <alignment vertical="center"/>
    </xf>
    <xf numFmtId="186" fontId="0" fillId="39" borderId="22" xfId="0" applyNumberFormat="1" applyFill="1" applyBorder="1" applyAlignment="1">
      <alignment vertical="center"/>
    </xf>
    <xf numFmtId="185" fontId="6" fillId="2" borderId="22" xfId="0" applyNumberFormat="1" applyFont="1" applyFill="1" applyBorder="1" applyAlignment="1">
      <alignment/>
    </xf>
    <xf numFmtId="186" fontId="0" fillId="40" borderId="32" xfId="0" applyNumberFormat="1" applyFill="1" applyBorder="1" applyAlignment="1">
      <alignment vertical="center"/>
    </xf>
    <xf numFmtId="185" fontId="6" fillId="40" borderId="21" xfId="0" applyNumberFormat="1" applyFont="1" applyFill="1" applyBorder="1" applyAlignment="1">
      <alignment/>
    </xf>
    <xf numFmtId="185" fontId="6" fillId="40" borderId="10" xfId="0" applyNumberFormat="1" applyFont="1" applyFill="1" applyBorder="1" applyAlignment="1">
      <alignment/>
    </xf>
    <xf numFmtId="185" fontId="6" fillId="40" borderId="13" xfId="0" applyNumberFormat="1" applyFont="1" applyFill="1" applyBorder="1" applyAlignment="1">
      <alignment/>
    </xf>
    <xf numFmtId="0" fontId="2" fillId="38" borderId="64" xfId="0" applyFont="1" applyFill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8" fillId="38" borderId="64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185" fontId="6" fillId="0" borderId="66" xfId="0" applyNumberFormat="1" applyFont="1" applyBorder="1" applyAlignment="1">
      <alignment/>
    </xf>
    <xf numFmtId="185" fontId="6" fillId="0" borderId="67" xfId="0" applyNumberFormat="1" applyFont="1" applyBorder="1" applyAlignment="1">
      <alignment/>
    </xf>
    <xf numFmtId="188" fontId="6" fillId="35" borderId="68" xfId="0" applyNumberFormat="1" applyFont="1" applyFill="1" applyBorder="1" applyAlignment="1">
      <alignment/>
    </xf>
    <xf numFmtId="188" fontId="6" fillId="35" borderId="69" xfId="0" applyNumberFormat="1" applyFont="1" applyFill="1" applyBorder="1" applyAlignment="1">
      <alignment/>
    </xf>
    <xf numFmtId="188" fontId="6" fillId="35" borderId="70" xfId="0" applyNumberFormat="1" applyFont="1" applyFill="1" applyBorder="1" applyAlignment="1">
      <alignment/>
    </xf>
    <xf numFmtId="188" fontId="6" fillId="35" borderId="41" xfId="0" applyNumberFormat="1" applyFont="1" applyFill="1" applyBorder="1" applyAlignment="1">
      <alignment/>
    </xf>
    <xf numFmtId="0" fontId="0" fillId="36" borderId="53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71" xfId="0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55" fontId="0" fillId="36" borderId="53" xfId="0" applyNumberFormat="1" applyFill="1" applyBorder="1" applyAlignment="1">
      <alignment horizontal="center"/>
    </xf>
    <xf numFmtId="55" fontId="0" fillId="36" borderId="60" xfId="0" applyNumberFormat="1" applyFill="1" applyBorder="1" applyAlignment="1">
      <alignment horizontal="center"/>
    </xf>
    <xf numFmtId="185" fontId="6" fillId="0" borderId="70" xfId="0" applyNumberFormat="1" applyFont="1" applyBorder="1" applyAlignment="1">
      <alignment/>
    </xf>
    <xf numFmtId="185" fontId="6" fillId="0" borderId="41" xfId="0" applyNumberFormat="1" applyFont="1" applyBorder="1" applyAlignment="1">
      <alignment/>
    </xf>
    <xf numFmtId="185" fontId="6" fillId="35" borderId="68" xfId="0" applyNumberFormat="1" applyFont="1" applyFill="1" applyBorder="1" applyAlignment="1">
      <alignment/>
    </xf>
    <xf numFmtId="185" fontId="6" fillId="35" borderId="69" xfId="0" applyNumberFormat="1" applyFont="1" applyFill="1" applyBorder="1" applyAlignment="1">
      <alignment/>
    </xf>
    <xf numFmtId="185" fontId="6" fillId="35" borderId="70" xfId="0" applyNumberFormat="1" applyFont="1" applyFill="1" applyBorder="1" applyAlignment="1">
      <alignment/>
    </xf>
    <xf numFmtId="185" fontId="6" fillId="35" borderId="41" xfId="0" applyNumberFormat="1" applyFont="1" applyFill="1" applyBorder="1" applyAlignment="1">
      <alignment/>
    </xf>
    <xf numFmtId="188" fontId="6" fillId="35" borderId="72" xfId="0" applyNumberFormat="1" applyFont="1" applyFill="1" applyBorder="1" applyAlignment="1">
      <alignment/>
    </xf>
    <xf numFmtId="188" fontId="6" fillId="35" borderId="42" xfId="0" applyNumberFormat="1" applyFont="1" applyFill="1" applyBorder="1" applyAlignment="1">
      <alignment/>
    </xf>
    <xf numFmtId="185" fontId="6" fillId="35" borderId="73" xfId="0" applyNumberFormat="1" applyFont="1" applyFill="1" applyBorder="1" applyAlignment="1">
      <alignment/>
    </xf>
    <xf numFmtId="185" fontId="6" fillId="35" borderId="74" xfId="0" applyNumberFormat="1" applyFont="1" applyFill="1" applyBorder="1" applyAlignment="1">
      <alignment/>
    </xf>
    <xf numFmtId="185" fontId="6" fillId="35" borderId="72" xfId="0" applyNumberFormat="1" applyFont="1" applyFill="1" applyBorder="1" applyAlignment="1">
      <alignment/>
    </xf>
    <xf numFmtId="185" fontId="6" fillId="35" borderId="42" xfId="0" applyNumberFormat="1" applyFont="1" applyFill="1" applyBorder="1" applyAlignment="1">
      <alignment/>
    </xf>
    <xf numFmtId="188" fontId="6" fillId="35" borderId="73" xfId="0" applyNumberFormat="1" applyFont="1" applyFill="1" applyBorder="1" applyAlignment="1">
      <alignment/>
    </xf>
    <xf numFmtId="188" fontId="6" fillId="35" borderId="7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39" borderId="75" xfId="0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0" fillId="36" borderId="2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6" fillId="38" borderId="64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185" fontId="6" fillId="35" borderId="78" xfId="0" applyNumberFormat="1" applyFont="1" applyFill="1" applyBorder="1" applyAlignment="1">
      <alignment/>
    </xf>
    <xf numFmtId="185" fontId="6" fillId="35" borderId="79" xfId="0" applyNumberFormat="1" applyFont="1" applyFill="1" applyBorder="1" applyAlignment="1">
      <alignment/>
    </xf>
    <xf numFmtId="0" fontId="4" fillId="0" borderId="76" xfId="0" applyFont="1" applyFill="1" applyBorder="1" applyAlignment="1">
      <alignment horizontal="center"/>
    </xf>
    <xf numFmtId="0" fontId="0" fillId="0" borderId="77" xfId="0" applyFill="1" applyBorder="1" applyAlignment="1">
      <alignment/>
    </xf>
    <xf numFmtId="185" fontId="6" fillId="35" borderId="80" xfId="0" applyNumberFormat="1" applyFont="1" applyFill="1" applyBorder="1" applyAlignment="1">
      <alignment/>
    </xf>
    <xf numFmtId="185" fontId="6" fillId="35" borderId="81" xfId="0" applyNumberFormat="1" applyFont="1" applyFill="1" applyBorder="1" applyAlignment="1">
      <alignment/>
    </xf>
    <xf numFmtId="55" fontId="0" fillId="36" borderId="23" xfId="0" applyNumberForma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85" fontId="6" fillId="0" borderId="82" xfId="0" applyNumberFormat="1" applyFont="1" applyBorder="1" applyAlignment="1">
      <alignment/>
    </xf>
    <xf numFmtId="185" fontId="6" fillId="0" borderId="83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3" width="9.875" style="0" customWidth="1"/>
    <col min="4" max="4" width="9.75390625" style="0" bestFit="1" customWidth="1"/>
    <col min="5" max="5" width="6.00390625" style="0" customWidth="1"/>
    <col min="6" max="6" width="9.75390625" style="0" bestFit="1" customWidth="1"/>
    <col min="7" max="7" width="5.25390625" style="0" customWidth="1"/>
    <col min="8" max="8" width="9.75390625" style="0" bestFit="1" customWidth="1"/>
    <col min="9" max="9" width="5.75390625" style="0" customWidth="1"/>
    <col min="10" max="10" width="9.75390625" style="0" bestFit="1" customWidth="1"/>
    <col min="11" max="11" width="5.25390625" style="0" customWidth="1"/>
    <col min="12" max="12" width="9.375" style="0" customWidth="1"/>
    <col min="13" max="13" width="5.25390625" style="0" customWidth="1"/>
    <col min="14" max="14" width="9.875" style="0" bestFit="1" customWidth="1"/>
    <col min="15" max="15" width="5.25390625" style="0" customWidth="1"/>
    <col min="16" max="16" width="9.625" style="0" bestFit="1" customWidth="1"/>
    <col min="17" max="17" width="6.00390625" style="48" customWidth="1"/>
    <col min="18" max="18" width="10.625" style="0" bestFit="1" customWidth="1"/>
    <col min="19" max="19" width="5.25390625" style="48" customWidth="1"/>
    <col min="20" max="20" width="10.625" style="0" bestFit="1" customWidth="1"/>
    <col min="21" max="21" width="5.75390625" style="48" customWidth="1"/>
    <col min="22" max="22" width="10.00390625" style="0" customWidth="1"/>
    <col min="23" max="23" width="5.25390625" style="48" customWidth="1"/>
    <col min="24" max="24" width="9.875" style="0" customWidth="1"/>
    <col min="25" max="25" width="5.25390625" style="48" customWidth="1"/>
    <col min="26" max="26" width="9.875" style="0" customWidth="1"/>
    <col min="27" max="27" width="5.25390625" style="48" customWidth="1"/>
    <col min="28" max="28" width="10.25390625" style="0" customWidth="1"/>
    <col min="30" max="30" width="14.75390625" style="0" customWidth="1"/>
    <col min="31" max="31" width="10.375" style="0" customWidth="1"/>
    <col min="32" max="32" width="5.625" style="0" customWidth="1"/>
    <col min="33" max="33" width="11.50390625" style="0" customWidth="1"/>
    <col min="36" max="36" width="8.375" style="0" customWidth="1"/>
    <col min="39" max="39" width="5.625" style="0" customWidth="1"/>
    <col min="40" max="40" width="11.50390625" style="0" customWidth="1"/>
    <col min="41" max="41" width="5.625" style="0" customWidth="1"/>
    <col min="42" max="42" width="11.50390625" style="0" customWidth="1"/>
    <col min="45" max="45" width="8.375" style="0" customWidth="1"/>
    <col min="48" max="48" width="5.625" style="0" customWidth="1"/>
    <col min="49" max="49" width="11.50390625" style="0" customWidth="1"/>
    <col min="52" max="52" width="8.375" style="0" customWidth="1"/>
  </cols>
  <sheetData>
    <row r="1" spans="1:54" ht="33" customHeight="1">
      <c r="A1" s="155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26"/>
      <c r="M1" s="1"/>
      <c r="N1" s="1"/>
      <c r="O1" s="1"/>
      <c r="P1" s="1"/>
      <c r="Q1" s="46"/>
      <c r="R1" s="1"/>
      <c r="S1" s="46"/>
      <c r="T1" s="1"/>
      <c r="U1" s="46"/>
      <c r="V1" s="143"/>
      <c r="W1" s="2"/>
      <c r="X1" s="95"/>
      <c r="Y1" s="95"/>
      <c r="Z1" s="95"/>
      <c r="AA1" s="95"/>
      <c r="AB1" s="1"/>
      <c r="AD1" s="19"/>
      <c r="AE1" s="19"/>
      <c r="AF1" s="20"/>
      <c r="AG1" s="18"/>
      <c r="AH1" s="18"/>
      <c r="AI1" s="18"/>
      <c r="AJ1" s="18"/>
      <c r="AK1" s="18"/>
      <c r="AL1" s="18"/>
      <c r="AM1" s="20"/>
      <c r="AN1" s="18"/>
      <c r="AO1" s="20"/>
      <c r="AP1" s="18"/>
      <c r="AQ1" s="18"/>
      <c r="AR1" s="18"/>
      <c r="AS1" s="18"/>
      <c r="AT1" s="18"/>
      <c r="AU1" s="18"/>
      <c r="AV1" s="20"/>
      <c r="AW1" s="18"/>
      <c r="AX1" s="18"/>
      <c r="AY1" s="18"/>
      <c r="AZ1" s="18"/>
      <c r="BA1" s="18"/>
      <c r="BB1" s="18"/>
    </row>
    <row r="2" spans="1:54" ht="20.25" customHeight="1" thickBot="1">
      <c r="A2" s="65" t="s">
        <v>82</v>
      </c>
      <c r="B2" s="1"/>
      <c r="C2" s="1"/>
      <c r="D2" s="236"/>
      <c r="E2" s="236"/>
      <c r="F2" s="236"/>
      <c r="G2" s="236"/>
      <c r="H2" s="236"/>
      <c r="I2" s="236"/>
      <c r="J2" s="236"/>
      <c r="K2" s="1"/>
      <c r="L2" s="1"/>
      <c r="M2" s="1"/>
      <c r="N2" s="1"/>
      <c r="O2" s="1"/>
      <c r="P2" s="1"/>
      <c r="Q2" s="46"/>
      <c r="R2" s="1"/>
      <c r="S2" s="46"/>
      <c r="T2" s="1"/>
      <c r="U2" s="46"/>
      <c r="V2" s="96" t="s">
        <v>13</v>
      </c>
      <c r="W2" s="2" t="s">
        <v>74</v>
      </c>
      <c r="X2" s="1"/>
      <c r="Y2" s="1"/>
      <c r="Z2" s="1"/>
      <c r="AA2" s="1"/>
      <c r="AB2" s="1"/>
      <c r="AC2" s="62"/>
      <c r="AD2" s="1"/>
      <c r="AE2" s="46"/>
      <c r="AF2" s="1"/>
      <c r="AG2" s="21"/>
      <c r="AH2" s="22"/>
      <c r="AI2" s="22"/>
      <c r="AJ2" s="22"/>
      <c r="AK2" s="5"/>
      <c r="AL2" s="5"/>
      <c r="AM2" s="20"/>
      <c r="AN2" s="21"/>
      <c r="AO2" s="20"/>
      <c r="AP2" s="21"/>
      <c r="AQ2" s="22"/>
      <c r="AR2" s="22"/>
      <c r="AS2" s="22"/>
      <c r="AT2" s="5"/>
      <c r="AU2" s="5"/>
      <c r="AV2" s="20"/>
      <c r="AW2" s="21"/>
      <c r="AX2" s="22"/>
      <c r="AY2" s="22"/>
      <c r="AZ2" s="22"/>
      <c r="BA2" s="5"/>
      <c r="BB2" s="5"/>
    </row>
    <row r="3" spans="1:54" ht="15" customHeight="1">
      <c r="A3" s="237"/>
      <c r="B3" s="146" t="s">
        <v>104</v>
      </c>
      <c r="C3" s="146" t="s">
        <v>107</v>
      </c>
      <c r="D3" s="217">
        <v>43101</v>
      </c>
      <c r="E3" s="218"/>
      <c r="F3" s="212" t="s">
        <v>81</v>
      </c>
      <c r="G3" s="213"/>
      <c r="H3" s="212" t="s">
        <v>65</v>
      </c>
      <c r="I3" s="213"/>
      <c r="J3" s="212" t="s">
        <v>1</v>
      </c>
      <c r="K3" s="213"/>
      <c r="L3" s="212" t="s">
        <v>2</v>
      </c>
      <c r="M3" s="213"/>
      <c r="N3" s="212" t="s">
        <v>3</v>
      </c>
      <c r="O3" s="213"/>
      <c r="P3" s="212" t="s">
        <v>4</v>
      </c>
      <c r="Q3" s="213"/>
      <c r="R3" s="215" t="s">
        <v>91</v>
      </c>
      <c r="S3" s="216"/>
      <c r="T3" s="212" t="s">
        <v>6</v>
      </c>
      <c r="U3" s="213"/>
      <c r="V3" s="212" t="s">
        <v>7</v>
      </c>
      <c r="W3" s="213"/>
      <c r="X3" s="212" t="s">
        <v>8</v>
      </c>
      <c r="Y3" s="213"/>
      <c r="Z3" s="212" t="s">
        <v>9</v>
      </c>
      <c r="AA3" s="214"/>
      <c r="AB3" s="53" t="s">
        <v>10</v>
      </c>
      <c r="AD3" s="1"/>
      <c r="AE3" s="1"/>
      <c r="AF3" s="1"/>
      <c r="AG3" s="21"/>
      <c r="AH3" s="34"/>
      <c r="AI3" s="34"/>
      <c r="AJ3" s="34"/>
      <c r="AK3" s="23"/>
      <c r="AL3" s="23"/>
      <c r="AM3" s="20"/>
      <c r="AN3" s="21"/>
      <c r="AO3" s="20"/>
      <c r="AP3" s="21"/>
      <c r="AQ3" s="34"/>
      <c r="AR3" s="34"/>
      <c r="AS3" s="34"/>
      <c r="AT3" s="23"/>
      <c r="AU3" s="23"/>
      <c r="AV3" s="20"/>
      <c r="AW3" s="21"/>
      <c r="AX3" s="34"/>
      <c r="AY3" s="34"/>
      <c r="AZ3" s="34"/>
      <c r="BA3" s="23"/>
      <c r="BB3" s="23"/>
    </row>
    <row r="4" spans="1:54" ht="15" customHeight="1" thickBot="1">
      <c r="A4" s="238"/>
      <c r="B4" s="54"/>
      <c r="C4" s="54"/>
      <c r="D4" s="54"/>
      <c r="E4" s="49" t="s">
        <v>39</v>
      </c>
      <c r="F4" s="54"/>
      <c r="G4" s="49" t="s">
        <v>39</v>
      </c>
      <c r="H4" s="54"/>
      <c r="I4" s="49" t="s">
        <v>39</v>
      </c>
      <c r="J4" s="54"/>
      <c r="K4" s="49" t="s">
        <v>39</v>
      </c>
      <c r="L4" s="54"/>
      <c r="M4" s="49" t="s">
        <v>39</v>
      </c>
      <c r="N4" s="54"/>
      <c r="O4" s="49" t="s">
        <v>39</v>
      </c>
      <c r="P4" s="54"/>
      <c r="Q4" s="49" t="s">
        <v>39</v>
      </c>
      <c r="R4" s="154"/>
      <c r="S4" s="49" t="s">
        <v>92</v>
      </c>
      <c r="T4" s="54"/>
      <c r="U4" s="49" t="s">
        <v>39</v>
      </c>
      <c r="V4" s="54"/>
      <c r="W4" s="49" t="s">
        <v>39</v>
      </c>
      <c r="X4" s="54"/>
      <c r="Y4" s="49" t="s">
        <v>39</v>
      </c>
      <c r="Z4" s="54"/>
      <c r="AA4" s="57" t="s">
        <v>39</v>
      </c>
      <c r="AB4" s="56"/>
      <c r="AD4" s="25"/>
      <c r="AE4" s="25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3.5" customHeight="1">
      <c r="A5" s="203" t="s">
        <v>71</v>
      </c>
      <c r="B5" s="41">
        <v>1725048</v>
      </c>
      <c r="C5" s="41">
        <v>2772159</v>
      </c>
      <c r="D5" s="165">
        <f>'輸出月別'!C4</f>
        <v>267063</v>
      </c>
      <c r="E5" s="50">
        <f>IF(ISERROR(D6/D5),0,D6/D5)</f>
        <v>3.70031415808255</v>
      </c>
      <c r="F5" s="40">
        <f>'輸出月別'!K4</f>
        <v>133579</v>
      </c>
      <c r="G5" s="50">
        <f>IF(ISERROR(F6/F5),0,F6/F5)</f>
        <v>4.496657408724425</v>
      </c>
      <c r="H5" s="39">
        <f>'輸出月別'!S4</f>
        <v>392108</v>
      </c>
      <c r="I5" s="50">
        <f>IF(ISERROR(H6/H5),0,H6/H5)</f>
        <v>3.077078253950442</v>
      </c>
      <c r="J5" s="39">
        <f>'輸出月別'!AA4</f>
        <v>44517</v>
      </c>
      <c r="K5" s="50">
        <f>IF(ISERROR(J6/J5),0,J6/J5)</f>
        <v>6.065547992901588</v>
      </c>
      <c r="L5" s="39">
        <f>'輸出月別'!AI4</f>
        <v>73115</v>
      </c>
      <c r="M5" s="50">
        <f>IF(ISERROR(L6/L5),0,L6/L5)</f>
        <v>5.020296792723792</v>
      </c>
      <c r="N5" s="39">
        <f>'輸出月別'!AQ4</f>
        <v>67559</v>
      </c>
      <c r="O5" s="50">
        <f>IF(ISERROR(N6/N5),0,N6/N5)</f>
        <v>5.297118074571856</v>
      </c>
      <c r="P5" s="39">
        <f>'輸出月別'!C41</f>
        <v>97539</v>
      </c>
      <c r="Q5" s="50">
        <f>IF(ISERROR(P6/P5),0,P6/P5)</f>
        <v>5.4041665385128</v>
      </c>
      <c r="R5" s="39">
        <f>'輸出月別'!K41</f>
        <v>212743</v>
      </c>
      <c r="S5" s="50">
        <f>IF(ISERROR(R6/R5),0,R6/R5)</f>
        <v>2.8840760918103063</v>
      </c>
      <c r="T5" s="39">
        <f>'輸出月別'!S41</f>
        <v>116408</v>
      </c>
      <c r="U5" s="50">
        <f>IF(ISERROR(T6/T5),0,T6/T5)</f>
        <v>4.430322658236547</v>
      </c>
      <c r="V5" s="39">
        <f>'輸出月別'!AA41</f>
        <v>111875</v>
      </c>
      <c r="W5" s="50">
        <f>IF(ISERROR(V6/V5),0,V6/V5)</f>
        <v>4.837756424581006</v>
      </c>
      <c r="X5" s="39">
        <f>'輸出月別'!AI41</f>
        <v>134908</v>
      </c>
      <c r="Y5" s="50">
        <f>IF(ISERROR(X6/X5),0,X6/X5)</f>
        <v>4.797884484241113</v>
      </c>
      <c r="Z5" s="39">
        <f>'輸出月別'!AQ41</f>
        <v>117441</v>
      </c>
      <c r="AA5" s="50">
        <f>IF(ISERROR(Z6/Z5),0,Z6/Z5)</f>
        <v>5.1291286688635145</v>
      </c>
      <c r="AB5" s="43">
        <f>D5+F5+H5+J5+L5+N5+P5+R5+T5+V5+X5+Z5</f>
        <v>1768855</v>
      </c>
      <c r="AD5" s="25"/>
      <c r="AE5" s="25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ht="13.5" customHeight="1">
      <c r="A6" s="202"/>
      <c r="B6" s="10">
        <v>7483516</v>
      </c>
      <c r="C6" s="10">
        <v>9970741</v>
      </c>
      <c r="D6" s="157">
        <f>'輸出月別'!D4</f>
        <v>988217</v>
      </c>
      <c r="E6" s="52"/>
      <c r="F6" s="6">
        <f>'輸出月別'!L4</f>
        <v>600659</v>
      </c>
      <c r="G6" s="52"/>
      <c r="H6" s="10">
        <f>'輸出月別'!T4</f>
        <v>1206547</v>
      </c>
      <c r="I6" s="51"/>
      <c r="J6" s="10">
        <f>'輸出月別'!AB4</f>
        <v>270020</v>
      </c>
      <c r="K6" s="51"/>
      <c r="L6" s="10">
        <f>'輸出月別'!AJ4</f>
        <v>367059</v>
      </c>
      <c r="M6" s="51"/>
      <c r="N6" s="10">
        <f>'輸出月別'!AR4</f>
        <v>357868</v>
      </c>
      <c r="O6" s="51"/>
      <c r="P6" s="10">
        <f>'輸出月別'!D41</f>
        <v>527117</v>
      </c>
      <c r="Q6" s="51"/>
      <c r="R6" s="10">
        <f>'輸出月別'!L41</f>
        <v>613567</v>
      </c>
      <c r="S6" s="51"/>
      <c r="T6" s="10">
        <f>'輸出月別'!T41</f>
        <v>515725</v>
      </c>
      <c r="U6" s="52"/>
      <c r="V6" s="10">
        <f>'輸出月別'!AB41</f>
        <v>541224</v>
      </c>
      <c r="W6" s="52"/>
      <c r="X6" s="10">
        <f>'輸出月別'!AJ41</f>
        <v>647273</v>
      </c>
      <c r="Y6" s="52"/>
      <c r="Z6" s="10">
        <f>'輸出月別'!AR41</f>
        <v>602370</v>
      </c>
      <c r="AA6" s="52"/>
      <c r="AB6" s="11">
        <f aca="true" t="shared" si="0" ref="AB6:AB26">D6+F6+H6+J6+L6+N6+P6+R6+T6+V6+X6+Z6</f>
        <v>7237646</v>
      </c>
      <c r="AD6" s="25"/>
      <c r="AE6" s="25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13.5" customHeight="1">
      <c r="A7" s="200" t="s">
        <v>72</v>
      </c>
      <c r="B7" s="39">
        <v>7846163</v>
      </c>
      <c r="C7" s="39">
        <v>10879197</v>
      </c>
      <c r="D7" s="158">
        <f>'輸出月別'!C6</f>
        <v>985098</v>
      </c>
      <c r="E7" s="50">
        <f>IF(ISERROR(D8/D7),0,D8/D7)</f>
        <v>2.5157994433041178</v>
      </c>
      <c r="F7" s="38">
        <f>'輸出月別'!K6</f>
        <v>671373</v>
      </c>
      <c r="G7" s="50">
        <f>IF(ISERROR(F8/F7),0,F8/F7)</f>
        <v>2.8341771265749442</v>
      </c>
      <c r="H7" s="38">
        <f>'輸出月別'!S6</f>
        <v>852665</v>
      </c>
      <c r="I7" s="50">
        <f>IF(ISERROR(H8/H7),0,H8/H7)</f>
        <v>2.5773686031442593</v>
      </c>
      <c r="J7" s="38">
        <f>'輸出月別'!AA6</f>
        <v>985100</v>
      </c>
      <c r="K7" s="50">
        <f>IF(ISERROR(J8/J7),0,J8/J7)</f>
        <v>2.371956146584103</v>
      </c>
      <c r="L7" s="39">
        <f>'輸出月別'!AI6</f>
        <v>574191</v>
      </c>
      <c r="M7" s="50">
        <f>IF(ISERROR(L8/L7),0,L8/L7)</f>
        <v>2.843444080454065</v>
      </c>
      <c r="N7" s="39">
        <f>'輸出月別'!AQ6</f>
        <v>678574</v>
      </c>
      <c r="O7" s="50">
        <f>IF(ISERROR(N8/N7),0,N8/N7)</f>
        <v>2.5830182117204608</v>
      </c>
      <c r="P7" s="39">
        <f>'輸出月別'!C43</f>
        <v>576793</v>
      </c>
      <c r="Q7" s="50">
        <f>IF(ISERROR(P8/P7),0,P8/P7)</f>
        <v>3.1714930659699405</v>
      </c>
      <c r="R7" s="39">
        <f>'輸出月別'!K43</f>
        <v>618378</v>
      </c>
      <c r="S7" s="50">
        <f>IF(ISERROR(R8/R7),0,R8/R7)</f>
        <v>2.8381637121631105</v>
      </c>
      <c r="T7" s="39">
        <f>'輸出月別'!S43</f>
        <v>559765</v>
      </c>
      <c r="U7" s="50">
        <f>IF(ISERROR(T8/T7),0,T8/T7)</f>
        <v>3.082736505497843</v>
      </c>
      <c r="V7" s="39">
        <f>'輸出月別'!AA43</f>
        <v>610245</v>
      </c>
      <c r="W7" s="50">
        <f>IF(ISERROR(V8/V7),0,V8/V7)</f>
        <v>2.859338462420831</v>
      </c>
      <c r="X7" s="39">
        <f>'輸出月別'!AI43</f>
        <v>577364</v>
      </c>
      <c r="Y7" s="50">
        <f>IF(ISERROR(X8/X7),0,X8/X7)</f>
        <v>2.990628095967189</v>
      </c>
      <c r="Z7" s="39">
        <f>'輸出月別'!AQ43</f>
        <v>705422</v>
      </c>
      <c r="AA7" s="50">
        <f>IF(ISERROR(Z8/Z7),0,Z8/Z7)</f>
        <v>2.7478658164899876</v>
      </c>
      <c r="AB7" s="43">
        <f>D7+F7+H7+J7+L7+N7+P7+R7+T7+V7+X7+Z7</f>
        <v>8394968</v>
      </c>
      <c r="AD7" s="25"/>
      <c r="AE7" s="25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ht="13.5" customHeight="1">
      <c r="A8" s="202"/>
      <c r="B8" s="10">
        <v>24241730</v>
      </c>
      <c r="C8" s="10">
        <v>26756720</v>
      </c>
      <c r="D8" s="159">
        <f>'輸出月別'!D6</f>
        <v>2478309</v>
      </c>
      <c r="E8" s="52"/>
      <c r="F8" s="10">
        <f>'輸出月別'!L6</f>
        <v>1902790</v>
      </c>
      <c r="G8" s="52"/>
      <c r="H8" s="10">
        <f>'輸出月別'!T6</f>
        <v>2197632</v>
      </c>
      <c r="I8" s="52"/>
      <c r="J8" s="10">
        <f>'輸出月別'!AB6</f>
        <v>2336614</v>
      </c>
      <c r="K8" s="52"/>
      <c r="L8" s="12">
        <f>'輸出月別'!AJ6</f>
        <v>1632680</v>
      </c>
      <c r="M8" s="52"/>
      <c r="N8" s="12">
        <f>'輸出月別'!AR6</f>
        <v>1752769</v>
      </c>
      <c r="O8" s="52"/>
      <c r="P8" s="12">
        <f>'輸出月別'!D43</f>
        <v>1829295</v>
      </c>
      <c r="Q8" s="52"/>
      <c r="R8" s="12">
        <f>'輸出月別'!L43</f>
        <v>1755058</v>
      </c>
      <c r="S8" s="52"/>
      <c r="T8" s="12">
        <f>'輸出月別'!T43</f>
        <v>1725608</v>
      </c>
      <c r="U8" s="52"/>
      <c r="V8" s="12">
        <f>'輸出月別'!AB43</f>
        <v>1744897</v>
      </c>
      <c r="W8" s="52"/>
      <c r="X8" s="12">
        <f>'輸出月別'!AJ43</f>
        <v>1726681</v>
      </c>
      <c r="Y8" s="52"/>
      <c r="Z8" s="12">
        <f>'輸出月別'!AR43</f>
        <v>1938405</v>
      </c>
      <c r="AA8" s="52"/>
      <c r="AB8" s="11">
        <f t="shared" si="0"/>
        <v>23020738</v>
      </c>
      <c r="AD8" s="25"/>
      <c r="AE8" s="25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3.5" customHeight="1">
      <c r="A9" s="200" t="s">
        <v>101</v>
      </c>
      <c r="B9" s="39">
        <v>1568591</v>
      </c>
      <c r="C9" s="39">
        <v>2436527</v>
      </c>
      <c r="D9" s="160">
        <f>'輸出月別'!C7</f>
        <v>218796</v>
      </c>
      <c r="E9" s="50">
        <f>IF(ISERROR(D10/D9),0,D10/D9)</f>
        <v>2.4835188943125104</v>
      </c>
      <c r="F9" s="37">
        <f>'輸出月別'!K7</f>
        <v>256162</v>
      </c>
      <c r="G9" s="50">
        <f>IF(ISERROR(F10/F9),0,F10/F9)</f>
        <v>2.1489643272616545</v>
      </c>
      <c r="H9" s="37">
        <f>'輸出月別'!S7</f>
        <v>239896</v>
      </c>
      <c r="I9" s="50">
        <f>IF(ISERROR(H10/H9),0,H10/H9)</f>
        <v>2.7432137259479106</v>
      </c>
      <c r="J9" s="37">
        <f>'輸出月別'!AA7</f>
        <v>278108</v>
      </c>
      <c r="K9" s="50">
        <f>IF(ISERROR(J10/J9),0,J10/J9)</f>
        <v>2.3265278237231577</v>
      </c>
      <c r="L9" s="37">
        <f>'輸出月別'!AI7</f>
        <v>127122</v>
      </c>
      <c r="M9" s="50">
        <f>IF(ISERROR(L10/L9),0,L10/L9)</f>
        <v>2.5863501203568227</v>
      </c>
      <c r="N9" s="37">
        <f>'輸出月別'!AQ7</f>
        <v>203188</v>
      </c>
      <c r="O9" s="50">
        <f>IF(ISERROR(N10/N9),0,N10/N9)</f>
        <v>3.5705405831053016</v>
      </c>
      <c r="P9" s="37">
        <f>'輸出月別'!C44</f>
        <v>62622</v>
      </c>
      <c r="Q9" s="50">
        <f>IF(ISERROR(P10/P9),0,P10/P9)</f>
        <v>4.7196991472645395</v>
      </c>
      <c r="R9" s="37">
        <f>'輸出月別'!K44</f>
        <v>123181</v>
      </c>
      <c r="S9" s="50">
        <f>IF(ISERROR(R10/R9),0,R10/R9)</f>
        <v>2.775005885647949</v>
      </c>
      <c r="T9" s="37">
        <f>'輸出月別'!S44</f>
        <v>78037</v>
      </c>
      <c r="U9" s="50">
        <f>IF(ISERROR(T10/T9),0,T10/T9)</f>
        <v>4.137345105526865</v>
      </c>
      <c r="V9" s="37">
        <f>'輸出月別'!AA44</f>
        <v>92696</v>
      </c>
      <c r="W9" s="50">
        <f>IF(ISERROR(V10/V9),0,V10/V9)</f>
        <v>4.7189954259083455</v>
      </c>
      <c r="X9" s="37">
        <f>'輸出月別'!AI44</f>
        <v>77541</v>
      </c>
      <c r="Y9" s="50">
        <f>IF(ISERROR(X10/X9),0,X10/X9)</f>
        <v>3.7194516449362274</v>
      </c>
      <c r="Z9" s="37">
        <f>'輸出月別'!AQ44</f>
        <v>86607</v>
      </c>
      <c r="AA9" s="50">
        <f>IF(ISERROR(Z10/Z9),0,Z10/Z9)</f>
        <v>5.322445067950627</v>
      </c>
      <c r="AB9" s="43">
        <f t="shared" si="0"/>
        <v>1843956</v>
      </c>
      <c r="AD9" s="25"/>
      <c r="AE9" s="25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3.5" customHeight="1">
      <c r="A10" s="202"/>
      <c r="B10" s="10">
        <v>3357857</v>
      </c>
      <c r="C10" s="10">
        <v>5437395</v>
      </c>
      <c r="D10" s="157">
        <f>'輸出月別'!D7</f>
        <v>543384</v>
      </c>
      <c r="E10" s="52" t="s">
        <v>11</v>
      </c>
      <c r="F10" s="6">
        <f>'輸出月別'!L7</f>
        <v>550483</v>
      </c>
      <c r="G10" s="52" t="s">
        <v>11</v>
      </c>
      <c r="H10" s="6">
        <f>'輸出月別'!T7</f>
        <v>658086</v>
      </c>
      <c r="I10" s="52" t="s">
        <v>90</v>
      </c>
      <c r="J10" s="6">
        <f>'輸出月別'!AB7</f>
        <v>647026</v>
      </c>
      <c r="K10" s="52"/>
      <c r="L10" s="6">
        <f>'輸出月別'!AJ7</f>
        <v>328782</v>
      </c>
      <c r="M10" s="52"/>
      <c r="N10" s="6">
        <f>'輸出月別'!AR7</f>
        <v>725491</v>
      </c>
      <c r="O10" s="52"/>
      <c r="P10" s="6">
        <f>'輸出月別'!D44</f>
        <v>295557</v>
      </c>
      <c r="Q10" s="52"/>
      <c r="R10" s="6">
        <f>'輸出月別'!L44</f>
        <v>341828</v>
      </c>
      <c r="S10" s="52"/>
      <c r="T10" s="6">
        <f>'輸出月別'!T44</f>
        <v>322866</v>
      </c>
      <c r="U10" s="52"/>
      <c r="V10" s="6">
        <f>'輸出月別'!AB44</f>
        <v>437432</v>
      </c>
      <c r="W10" s="52"/>
      <c r="X10" s="6">
        <f>'輸出月別'!AJ44</f>
        <v>288410</v>
      </c>
      <c r="Y10" s="52"/>
      <c r="Z10" s="6">
        <f>'輸出月別'!AR44</f>
        <v>460961</v>
      </c>
      <c r="AA10" s="52"/>
      <c r="AB10" s="11">
        <f t="shared" si="0"/>
        <v>5600306</v>
      </c>
      <c r="AD10" s="25"/>
      <c r="AE10" s="25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13.5" customHeight="1">
      <c r="A11" s="200" t="s">
        <v>93</v>
      </c>
      <c r="B11" s="39">
        <v>73649</v>
      </c>
      <c r="C11" s="39">
        <v>124281</v>
      </c>
      <c r="D11" s="160">
        <f>'輸出月別'!C8</f>
        <v>10587</v>
      </c>
      <c r="E11" s="50">
        <f>IF(ISERROR(D12/D11),0,D12/D11)</f>
        <v>16.783130254085197</v>
      </c>
      <c r="F11" s="38">
        <f>'輸出月別'!K8</f>
        <v>10107</v>
      </c>
      <c r="G11" s="50">
        <f>IF(ISERROR(F12/F11),0,F12/F11)</f>
        <v>17.93875531809637</v>
      </c>
      <c r="H11" s="38">
        <f>'輸出月別'!S8</f>
        <v>9405</v>
      </c>
      <c r="I11" s="50">
        <f>IF(ISERROR(H12/H11),0,H12/H11)</f>
        <v>17.464114832535884</v>
      </c>
      <c r="J11" s="38">
        <f>'輸出月別'!AA8</f>
        <v>8302</v>
      </c>
      <c r="K11" s="50">
        <f>IF(ISERROR(J12/J11),0,J12/J11)</f>
        <v>17.270537219947002</v>
      </c>
      <c r="L11" s="39">
        <f>'輸出月別'!AI8</f>
        <v>8241</v>
      </c>
      <c r="M11" s="50">
        <f>IF(ISERROR(L12/L11),0,L12/L11)</f>
        <v>18.031064191238926</v>
      </c>
      <c r="N11" s="39">
        <f>'輸出月別'!AQ8</f>
        <v>8169</v>
      </c>
      <c r="O11" s="50">
        <f>IF(ISERROR(N12/N11),0,N12/N11)</f>
        <v>18.70033051781124</v>
      </c>
      <c r="P11" s="39">
        <f>'輸出月別'!C45</f>
        <v>8292</v>
      </c>
      <c r="Q11" s="50">
        <f>IF(ISERROR(P12/P11),0,P12/P11)</f>
        <v>19.25747708634829</v>
      </c>
      <c r="R11" s="39">
        <f>'輸出月別'!K45</f>
        <v>9364</v>
      </c>
      <c r="S11" s="50">
        <f>IF(ISERROR(R12/R11),0,R12/R11)</f>
        <v>19.388829560017086</v>
      </c>
      <c r="T11" s="39">
        <f>'輸出月別'!S45</f>
        <v>10658</v>
      </c>
      <c r="U11" s="58">
        <f>IF(ISERROR(T12/T11),0,T12/T11)</f>
        <v>19.2800713079377</v>
      </c>
      <c r="V11" s="39">
        <f>'輸出月別'!AA45</f>
        <v>10279</v>
      </c>
      <c r="W11" s="58">
        <f>IF(ISERROR(V12/V11),0,V12/V11)</f>
        <v>21.943185134740734</v>
      </c>
      <c r="X11" s="39">
        <f>'輸出月別'!AI45</f>
        <v>11075</v>
      </c>
      <c r="Y11" s="58">
        <f>IF(ISERROR(X12/X11),0,X12/X11)</f>
        <v>19.21878103837472</v>
      </c>
      <c r="Z11" s="39">
        <f>'輸出月別'!AQ45</f>
        <v>7605</v>
      </c>
      <c r="AA11" s="58">
        <f>IF(ISERROR(Z12/Z11),0,Z12/Z11)</f>
        <v>18.703221564760025</v>
      </c>
      <c r="AB11" s="43">
        <f t="shared" si="0"/>
        <v>112084</v>
      </c>
      <c r="AD11" s="25"/>
      <c r="AE11" s="25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13.5" customHeight="1">
      <c r="A12" s="202"/>
      <c r="B12" s="10">
        <v>1051855</v>
      </c>
      <c r="C12" s="10">
        <v>1553737</v>
      </c>
      <c r="D12" s="157">
        <f>'輸出月別'!D8</f>
        <v>177683</v>
      </c>
      <c r="E12" s="52"/>
      <c r="F12" s="10">
        <f>'輸出月別'!L8</f>
        <v>181307</v>
      </c>
      <c r="G12" s="52"/>
      <c r="H12" s="10">
        <f>'輸出月別'!T8</f>
        <v>164250</v>
      </c>
      <c r="I12" s="52"/>
      <c r="J12" s="10">
        <f>'輸出月別'!AB8</f>
        <v>143380</v>
      </c>
      <c r="K12" s="52"/>
      <c r="L12" s="12">
        <f>'輸出月別'!AJ8</f>
        <v>148594</v>
      </c>
      <c r="M12" s="52"/>
      <c r="N12" s="12">
        <f>'輸出月別'!AR8</f>
        <v>152763</v>
      </c>
      <c r="O12" s="52"/>
      <c r="P12" s="12">
        <f>'輸出月別'!D45</f>
        <v>159683</v>
      </c>
      <c r="Q12" s="52"/>
      <c r="R12" s="12">
        <f>'輸出月別'!L45</f>
        <v>181557</v>
      </c>
      <c r="S12" s="52"/>
      <c r="T12" s="12">
        <f>'輸出月別'!T45</f>
        <v>205487</v>
      </c>
      <c r="U12" s="52"/>
      <c r="V12" s="12">
        <f>'輸出月別'!AB45</f>
        <v>225554</v>
      </c>
      <c r="W12" s="52"/>
      <c r="X12" s="12">
        <f>'輸出月別'!AJ45</f>
        <v>212848</v>
      </c>
      <c r="Y12" s="52"/>
      <c r="Z12" s="12">
        <f>'輸出月別'!AR45</f>
        <v>142238</v>
      </c>
      <c r="AA12" s="52"/>
      <c r="AB12" s="11">
        <f t="shared" si="0"/>
        <v>2095344</v>
      </c>
      <c r="AD12" s="25"/>
      <c r="AE12" s="25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13.5" customHeight="1">
      <c r="A13" s="200" t="s">
        <v>15</v>
      </c>
      <c r="B13" s="39">
        <v>127848</v>
      </c>
      <c r="C13" s="39">
        <v>130082</v>
      </c>
      <c r="D13" s="166">
        <f>'輸出月別'!C9</f>
        <v>11420</v>
      </c>
      <c r="E13" s="50">
        <f>IF(ISERROR(D14/D13),0,D14/D13)</f>
        <v>17.745884413309984</v>
      </c>
      <c r="F13" s="36">
        <f>'輸出月別'!K9</f>
        <v>6933</v>
      </c>
      <c r="G13" s="50">
        <f>IF(ISERROR(F14/F13),0,F14/F13)</f>
        <v>17.48305206981105</v>
      </c>
      <c r="H13" s="36">
        <f>'輸出月別'!S9</f>
        <v>11855</v>
      </c>
      <c r="I13" s="50">
        <f>IF(ISERROR(H14/H13),0,H14/H13)</f>
        <v>16.823703078869674</v>
      </c>
      <c r="J13" s="36">
        <f>'輸出月別'!AA9</f>
        <v>8517</v>
      </c>
      <c r="K13" s="50">
        <f>IF(ISERROR(J14/J13),0,J14/J13)</f>
        <v>16.6504637783257</v>
      </c>
      <c r="L13" s="36">
        <f>'輸出月別'!AI9</f>
        <v>10643</v>
      </c>
      <c r="M13" s="50">
        <f>IF(ISERROR(L14/L13),0,L14/L13)</f>
        <v>16.995020201071128</v>
      </c>
      <c r="N13" s="37">
        <f>'輸出月別'!AQ9</f>
        <v>8943</v>
      </c>
      <c r="O13" s="50">
        <f>IF(ISERROR(N14/N13),0,N14/N13)</f>
        <v>17.296432964329643</v>
      </c>
      <c r="P13" s="37">
        <f>'輸出月別'!C46</f>
        <v>13559</v>
      </c>
      <c r="Q13" s="50">
        <f>IF(ISERROR(P14/P13),0,P14/P13)</f>
        <v>17.325245224574083</v>
      </c>
      <c r="R13" s="37">
        <f>'輸出月別'!K46</f>
        <v>10772</v>
      </c>
      <c r="S13" s="50">
        <f>IF(ISERROR(R14/R13),0,R14/R13)</f>
        <v>17.371982918678054</v>
      </c>
      <c r="T13" s="37">
        <f>'輸出月別'!S46</f>
        <v>11040</v>
      </c>
      <c r="U13" s="50">
        <f>IF(ISERROR(T14/T13),0,T14/T13)</f>
        <v>17.40516304347826</v>
      </c>
      <c r="V13" s="37">
        <f>'輸出月別'!AA46</f>
        <v>11672</v>
      </c>
      <c r="W13" s="50">
        <f>IF(ISERROR(V14/V13),0,V14/V13)</f>
        <v>17.012165867032213</v>
      </c>
      <c r="X13" s="37">
        <f>'輸出月別'!AI46</f>
        <v>8176</v>
      </c>
      <c r="Y13" s="50">
        <f>IF(ISERROR(X14/X13),0,X14/X13)</f>
        <v>17.74045988258317</v>
      </c>
      <c r="Z13" s="37">
        <f>'輸出月別'!AQ46</f>
        <v>12580</v>
      </c>
      <c r="AA13" s="50">
        <f>IF(ISERROR(Z14/Z13),0,Z14/Z13)</f>
        <v>17.558505564387918</v>
      </c>
      <c r="AB13" s="43">
        <f t="shared" si="0"/>
        <v>126110</v>
      </c>
      <c r="AD13" s="25"/>
      <c r="AE13" s="25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3.5" customHeight="1">
      <c r="A14" s="202"/>
      <c r="B14" s="10">
        <v>2220632</v>
      </c>
      <c r="C14" s="10">
        <v>2312944</v>
      </c>
      <c r="D14" s="159">
        <f>'輸出月別'!D9</f>
        <v>202658</v>
      </c>
      <c r="E14" s="52"/>
      <c r="F14" s="6">
        <f>'輸出月別'!L9</f>
        <v>121210</v>
      </c>
      <c r="G14" s="52"/>
      <c r="H14" s="6">
        <f>'輸出月別'!T9</f>
        <v>199445</v>
      </c>
      <c r="I14" s="52"/>
      <c r="J14" s="6">
        <f>'輸出月別'!AB9</f>
        <v>141812</v>
      </c>
      <c r="K14" s="52"/>
      <c r="L14" s="6">
        <f>'輸出月別'!AJ9</f>
        <v>180878</v>
      </c>
      <c r="M14" s="52"/>
      <c r="N14" s="6">
        <f>'輸出月別'!AR9</f>
        <v>154682</v>
      </c>
      <c r="O14" s="52"/>
      <c r="P14" s="6">
        <f>'輸出月別'!D46</f>
        <v>234913</v>
      </c>
      <c r="Q14" s="52"/>
      <c r="R14" s="6">
        <f>'輸出月別'!L46</f>
        <v>187131</v>
      </c>
      <c r="S14" s="52"/>
      <c r="T14" s="6">
        <f>'輸出月別'!T46</f>
        <v>192153</v>
      </c>
      <c r="U14" s="52"/>
      <c r="V14" s="6">
        <f>'輸出月別'!AB46</f>
        <v>198566</v>
      </c>
      <c r="W14" s="52"/>
      <c r="X14" s="6">
        <f>'輸出月別'!AJ46</f>
        <v>145046</v>
      </c>
      <c r="Y14" s="52"/>
      <c r="Z14" s="6">
        <f>'輸出月別'!AR46</f>
        <v>220886</v>
      </c>
      <c r="AA14" s="52"/>
      <c r="AB14" s="11">
        <f t="shared" si="0"/>
        <v>2179380</v>
      </c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13.5" customHeight="1">
      <c r="A15" s="200" t="s">
        <v>16</v>
      </c>
      <c r="B15" s="39">
        <v>750</v>
      </c>
      <c r="C15" s="39">
        <v>103</v>
      </c>
      <c r="D15" s="160">
        <f>'輸出月別'!C10</f>
        <v>0</v>
      </c>
      <c r="E15" s="50">
        <f>IF(ISERROR(D16/D15),0,D16/D15)</f>
        <v>0</v>
      </c>
      <c r="F15" s="38">
        <f>'輸出月別'!K10</f>
        <v>0</v>
      </c>
      <c r="G15" s="50">
        <f>IF(ISERROR(F16/F15),0,F16/F15)</f>
        <v>0</v>
      </c>
      <c r="H15" s="38">
        <f>'輸出月別'!S10</f>
        <v>0</v>
      </c>
      <c r="I15" s="50">
        <f>IF(ISERROR(H16/H15),0,H16/H15)</f>
        <v>0</v>
      </c>
      <c r="J15" s="38">
        <f>'輸出月別'!AA10</f>
        <v>0</v>
      </c>
      <c r="K15" s="50">
        <f>IF(ISERROR(J16/J15),0,J16/J15)</f>
        <v>0</v>
      </c>
      <c r="L15" s="39">
        <f>'輸出月別'!AI10</f>
        <v>206</v>
      </c>
      <c r="M15" s="50">
        <f>IF(ISERROR(L16/L15),0,L16/L15)</f>
        <v>23.47087378640777</v>
      </c>
      <c r="N15" s="39">
        <f>'輸出月別'!AQ10</f>
        <v>0</v>
      </c>
      <c r="O15" s="50">
        <f>IF(ISERROR(N16/N15),0,N16/N15)</f>
        <v>0</v>
      </c>
      <c r="P15" s="39">
        <f>'輸出月別'!C47</f>
        <v>0</v>
      </c>
      <c r="Q15" s="50">
        <f>IF(ISERROR(P16/P15),0,P16/P15)</f>
        <v>0</v>
      </c>
      <c r="R15" s="39">
        <f>'輸出月別'!K47</f>
        <v>0</v>
      </c>
      <c r="S15" s="50">
        <f>IF(ISERROR(R16/R15),0,R16/R15)</f>
        <v>0</v>
      </c>
      <c r="T15" s="39">
        <f>'輸出月別'!S47</f>
        <v>206</v>
      </c>
      <c r="U15" s="50">
        <f>IF(ISERROR(T16/T15),0,T16/T15)</f>
        <v>23.95631067961165</v>
      </c>
      <c r="V15" s="39">
        <f>'輸出月別'!AA47</f>
        <v>4</v>
      </c>
      <c r="W15" s="50">
        <f>IF(ISERROR(V16/V15),0,V16/V15)</f>
        <v>189.25</v>
      </c>
      <c r="X15" s="39">
        <f>'輸出月別'!AI47</f>
        <v>0</v>
      </c>
      <c r="Y15" s="50">
        <f>IF(ISERROR(X16/X15),0,X16/X15)</f>
        <v>0</v>
      </c>
      <c r="Z15" s="39">
        <f>'輸出月別'!AQ47</f>
        <v>0</v>
      </c>
      <c r="AA15" s="50">
        <f>IF(ISERROR(Z16/Z15),0,Z16/Z15)</f>
        <v>0</v>
      </c>
      <c r="AB15" s="43">
        <f t="shared" si="0"/>
        <v>416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ht="13.5" customHeight="1">
      <c r="A16" s="202"/>
      <c r="B16" s="10">
        <v>18086</v>
      </c>
      <c r="C16" s="10">
        <v>2524</v>
      </c>
      <c r="D16" s="157">
        <f>'輸出月別'!D10</f>
        <v>0</v>
      </c>
      <c r="E16" s="52"/>
      <c r="F16" s="10">
        <f>'輸出月別'!L10</f>
        <v>0</v>
      </c>
      <c r="G16" s="52"/>
      <c r="H16" s="10">
        <f>'輸出月別'!T10</f>
        <v>0</v>
      </c>
      <c r="I16" s="52"/>
      <c r="J16" s="10">
        <f>'輸出月別'!AB10</f>
        <v>0</v>
      </c>
      <c r="K16" s="52"/>
      <c r="L16" s="12">
        <f>'輸出月別'!AJ10</f>
        <v>4835</v>
      </c>
      <c r="M16" s="52"/>
      <c r="N16" s="12">
        <f>'輸出月別'!AR10</f>
        <v>0</v>
      </c>
      <c r="O16" s="52"/>
      <c r="P16" s="12">
        <f>'輸出月別'!D47</f>
        <v>0</v>
      </c>
      <c r="Q16" s="52"/>
      <c r="R16" s="12">
        <f>'輸出月別'!L47</f>
        <v>0</v>
      </c>
      <c r="S16" s="52"/>
      <c r="T16" s="12">
        <f>'輸出月別'!T47</f>
        <v>4935</v>
      </c>
      <c r="U16" s="52"/>
      <c r="V16" s="12">
        <f>'輸出月別'!AB47</f>
        <v>757</v>
      </c>
      <c r="W16" s="52"/>
      <c r="X16" s="12">
        <f>'輸出月別'!AJ47</f>
        <v>0</v>
      </c>
      <c r="Y16" s="52"/>
      <c r="Z16" s="12">
        <f>'輸出月別'!AR47</f>
        <v>0</v>
      </c>
      <c r="AA16" s="52"/>
      <c r="AB16" s="11">
        <f>D16+F16+H16+J16+L16+N16+P16+R16+T16+V16+X16+Z16</f>
        <v>10527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ht="13.5" customHeight="1">
      <c r="A17" s="200" t="s">
        <v>22</v>
      </c>
      <c r="B17" s="39">
        <v>150792</v>
      </c>
      <c r="C17" s="39">
        <v>106556</v>
      </c>
      <c r="D17" s="158">
        <f>'輸出月別'!C11</f>
        <v>1920</v>
      </c>
      <c r="E17" s="50">
        <f>IF(ISERROR(D18/D17),0,D18/D17)</f>
        <v>3.3130208333333333</v>
      </c>
      <c r="F17" s="37">
        <f>'輸出月別'!K11</f>
        <v>315</v>
      </c>
      <c r="G17" s="50">
        <f>IF(ISERROR(F18/F17),0,F18/F17)</f>
        <v>36.095238095238095</v>
      </c>
      <c r="H17" s="37">
        <f>'輸出月別'!S11</f>
        <v>619</v>
      </c>
      <c r="I17" s="50">
        <f>IF(ISERROR(H18/H17),0,H18/H17)</f>
        <v>36.003231017770595</v>
      </c>
      <c r="J17" s="37">
        <f>'輸出月別'!AA11</f>
        <v>14073</v>
      </c>
      <c r="K17" s="50">
        <f>IF(ISERROR(J18/J17),0,J18/J17)</f>
        <v>3.4705464364385703</v>
      </c>
      <c r="L17" s="37">
        <f>'輸出月別'!AI11</f>
        <v>12600</v>
      </c>
      <c r="M17" s="50">
        <f>IF(ISERROR(L18/L17),0,L18/L17)</f>
        <v>3.4863492063492063</v>
      </c>
      <c r="N17" s="37">
        <f>'輸出月別'!AQ11</f>
        <v>2196</v>
      </c>
      <c r="O17" s="50">
        <f>IF(ISERROR(N18/N17),0,N18/N17)</f>
        <v>3.314207650273224</v>
      </c>
      <c r="P17" s="37">
        <f>'輸出月別'!C48</f>
        <v>25200</v>
      </c>
      <c r="Q17" s="50">
        <f>IF(ISERROR(P18/P17),0,P18/P17)</f>
        <v>3.3955555555555557</v>
      </c>
      <c r="R17" s="37">
        <f>'輸出月別'!K48</f>
        <v>516</v>
      </c>
      <c r="S17" s="50">
        <f>IF(ISERROR(R18/R17),0,R18/R17)</f>
        <v>35.31201550387597</v>
      </c>
      <c r="T17" s="37">
        <f>'輸出月別'!S48</f>
        <v>13320</v>
      </c>
      <c r="U17" s="58">
        <f>IF(ISERROR(T18/T17),0,T18/T17)</f>
        <v>3.4102102102102103</v>
      </c>
      <c r="V17" s="37">
        <f>'輸出月別'!AA48</f>
        <v>0</v>
      </c>
      <c r="W17" s="58">
        <f>IF(ISERROR(V18/V17),0,V18/V17)</f>
        <v>0</v>
      </c>
      <c r="X17" s="37">
        <f>'輸出月別'!AI48</f>
        <v>0</v>
      </c>
      <c r="Y17" s="58">
        <f>IF(ISERROR(X18/X17),0,X18/X17)</f>
        <v>0</v>
      </c>
      <c r="Z17" s="37">
        <f>'輸出月別'!AQ48</f>
        <v>720</v>
      </c>
      <c r="AA17" s="58">
        <f>IF(ISERROR(Z18/Z17),0,Z18/Z17)</f>
        <v>3.073611111111111</v>
      </c>
      <c r="AB17" s="43">
        <f>D17+F17+H17+J17+L17+N17+P17+R17+T17+V17+X17+Z17</f>
        <v>71479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ht="13.5" customHeight="1">
      <c r="A18" s="202"/>
      <c r="B18" s="10">
        <v>531013</v>
      </c>
      <c r="C18" s="10">
        <v>380551</v>
      </c>
      <c r="D18" s="159">
        <f>'輸出月別'!D11</f>
        <v>6361</v>
      </c>
      <c r="E18" s="52"/>
      <c r="F18" s="6">
        <f>'輸出月別'!L11</f>
        <v>11370</v>
      </c>
      <c r="G18" s="52"/>
      <c r="H18" s="6">
        <f>'輸出月別'!T11</f>
        <v>22286</v>
      </c>
      <c r="I18" s="52"/>
      <c r="J18" s="6">
        <f>'輸出月別'!AB11</f>
        <v>48841</v>
      </c>
      <c r="K18" s="52"/>
      <c r="L18" s="6">
        <f>'輸出月別'!AJ11</f>
        <v>43928</v>
      </c>
      <c r="M18" s="52"/>
      <c r="N18" s="6">
        <f>'輸出月別'!AR11</f>
        <v>7278</v>
      </c>
      <c r="O18" s="52"/>
      <c r="P18" s="6">
        <f>'輸出月別'!D48</f>
        <v>85568</v>
      </c>
      <c r="Q18" s="52"/>
      <c r="R18" s="6">
        <f>'輸出月別'!L48</f>
        <v>18221</v>
      </c>
      <c r="S18" s="52"/>
      <c r="T18" s="6">
        <f>'輸出月別'!T48</f>
        <v>45424</v>
      </c>
      <c r="U18" s="52"/>
      <c r="V18" s="6">
        <f>'輸出月別'!AB48</f>
        <v>0</v>
      </c>
      <c r="W18" s="52"/>
      <c r="X18" s="6">
        <f>'輸出月別'!AJ48</f>
        <v>0</v>
      </c>
      <c r="Y18" s="52"/>
      <c r="Z18" s="6">
        <f>'輸出月別'!AR48</f>
        <v>2213</v>
      </c>
      <c r="AA18" s="52"/>
      <c r="AB18" s="11">
        <f>D18+F18+H18+J18+L18+N18+P18+R18+T18+V18+X18+Z18</f>
        <v>291490</v>
      </c>
      <c r="AD18" s="5"/>
      <c r="AE18" s="5"/>
      <c r="AF18" s="20"/>
      <c r="AG18" s="5"/>
      <c r="AH18" s="233"/>
      <c r="AI18" s="233"/>
      <c r="AJ18" s="233"/>
      <c r="AK18" s="5"/>
      <c r="AL18" s="5"/>
      <c r="AM18" s="20"/>
      <c r="AN18" s="5"/>
      <c r="AO18" s="20"/>
      <c r="AP18" s="5"/>
      <c r="AQ18" s="233"/>
      <c r="AR18" s="233"/>
      <c r="AS18" s="233"/>
      <c r="AT18" s="5"/>
      <c r="AU18" s="5"/>
      <c r="AV18" s="20"/>
      <c r="AW18" s="5"/>
      <c r="AX18" s="233"/>
      <c r="AY18" s="233"/>
      <c r="AZ18" s="233"/>
      <c r="BA18" s="5"/>
      <c r="BB18" s="5"/>
    </row>
    <row r="19" spans="1:54" ht="13.5" customHeight="1">
      <c r="A19" s="200" t="s">
        <v>73</v>
      </c>
      <c r="B19" s="39">
        <v>15043</v>
      </c>
      <c r="C19" s="39">
        <v>50459</v>
      </c>
      <c r="D19" s="160">
        <f>'輸出月別'!C12</f>
        <v>0</v>
      </c>
      <c r="E19" s="50">
        <f>IF(ISERROR(D20/D19),0,D20/D19)</f>
        <v>0</v>
      </c>
      <c r="F19" s="38">
        <f>'輸出月別'!K12</f>
        <v>12600</v>
      </c>
      <c r="G19" s="50">
        <f>IF(ISERROR(F20/F19),0,F20/F19)</f>
        <v>3.6538095238095236</v>
      </c>
      <c r="H19" s="38">
        <f>'輸出月別'!S12</f>
        <v>8550</v>
      </c>
      <c r="I19" s="50">
        <f>IF(ISERROR(H20/H19),0,H20/H19)</f>
        <v>3.0639766081871347</v>
      </c>
      <c r="J19" s="38">
        <f>'輸出月別'!AA12</f>
        <v>0</v>
      </c>
      <c r="K19" s="50">
        <f>IF(ISERROR(J20/J19),0,J20/J19)</f>
        <v>0</v>
      </c>
      <c r="L19" s="37">
        <f>'輸出月別'!AI12</f>
        <v>0</v>
      </c>
      <c r="M19" s="50">
        <f>IF(ISERROR(L20/L19),0,L20/L19)</f>
        <v>0</v>
      </c>
      <c r="N19" s="39">
        <f>'輸出月別'!AQ12</f>
        <v>0</v>
      </c>
      <c r="O19" s="50">
        <f>IF(ISERROR(N20/N19),0,N20/N19)</f>
        <v>0</v>
      </c>
      <c r="P19" s="39">
        <f>'輸出月別'!C49</f>
        <v>0</v>
      </c>
      <c r="Q19" s="50">
        <f>IF(ISERROR(P20/P19),0,P20/P19)</f>
        <v>0</v>
      </c>
      <c r="R19" s="39">
        <f>'輸出月別'!K49</f>
        <v>0</v>
      </c>
      <c r="S19" s="50">
        <f>IF(ISERROR(R20/R19),0,R20/R19)</f>
        <v>0</v>
      </c>
      <c r="T19" s="39">
        <f>'輸出月別'!S49</f>
        <v>0</v>
      </c>
      <c r="U19" s="50">
        <f>IF(ISERROR(T20/T19),0,T20/T19)</f>
        <v>0</v>
      </c>
      <c r="V19" s="39">
        <f>'輸出月別'!AA49</f>
        <v>0</v>
      </c>
      <c r="W19" s="58">
        <f>IF(ISERROR(V20/V19),0,V20/V19)</f>
        <v>0</v>
      </c>
      <c r="X19" s="39">
        <f>'輸出月別'!AI49</f>
        <v>0</v>
      </c>
      <c r="Y19" s="58">
        <f>IF(ISERROR(X20/X19),0,X20/X19)</f>
        <v>0</v>
      </c>
      <c r="Z19" s="39">
        <f>'輸出月別'!AQ49</f>
        <v>5400</v>
      </c>
      <c r="AA19" s="58">
        <f>IF(ISERROR(Z20/Z19),0,Z20/Z19)</f>
        <v>3.487222222222222</v>
      </c>
      <c r="AB19" s="43">
        <f>D19+F19+H19+J19+L19+N19+P19+R19+T19+V19+X19+Z19</f>
        <v>26550</v>
      </c>
      <c r="AD19" s="23"/>
      <c r="AE19" s="23"/>
      <c r="AF19" s="20"/>
      <c r="AG19" s="21"/>
      <c r="AH19" s="234"/>
      <c r="AI19" s="234"/>
      <c r="AJ19" s="234"/>
      <c r="AK19" s="23"/>
      <c r="AL19" s="23"/>
      <c r="AM19" s="20"/>
      <c r="AN19" s="21"/>
      <c r="AO19" s="20"/>
      <c r="AP19" s="21"/>
      <c r="AQ19" s="234"/>
      <c r="AR19" s="234"/>
      <c r="AS19" s="234"/>
      <c r="AT19" s="23"/>
      <c r="AU19" s="23"/>
      <c r="AV19" s="20"/>
      <c r="AW19" s="21"/>
      <c r="AX19" s="234"/>
      <c r="AY19" s="234"/>
      <c r="AZ19" s="234"/>
      <c r="BA19" s="23"/>
      <c r="BB19" s="23"/>
    </row>
    <row r="20" spans="1:54" ht="13.5" customHeight="1">
      <c r="A20" s="202"/>
      <c r="B20" s="10">
        <v>31311</v>
      </c>
      <c r="C20" s="10">
        <v>181991</v>
      </c>
      <c r="D20" s="157">
        <f>'輸出月別'!D12</f>
        <v>0</v>
      </c>
      <c r="E20" s="52"/>
      <c r="F20" s="10">
        <f>'輸出月別'!L12</f>
        <v>46038</v>
      </c>
      <c r="G20" s="52"/>
      <c r="H20" s="10">
        <f>'輸出月別'!T12</f>
        <v>26197</v>
      </c>
      <c r="I20" s="52"/>
      <c r="J20" s="10">
        <f>'輸出月別'!AB12</f>
        <v>0</v>
      </c>
      <c r="K20" s="52"/>
      <c r="L20" s="8">
        <f>'輸出月別'!AJ12</f>
        <v>0</v>
      </c>
      <c r="M20" s="52"/>
      <c r="N20" s="12">
        <f>'輸出月別'!AR12</f>
        <v>0</v>
      </c>
      <c r="O20" s="52"/>
      <c r="P20" s="12">
        <f>'輸出月別'!D49</f>
        <v>0</v>
      </c>
      <c r="Q20" s="52"/>
      <c r="R20" s="12">
        <f>'輸出月別'!L49</f>
        <v>0</v>
      </c>
      <c r="S20" s="52"/>
      <c r="T20" s="12">
        <f>'輸出月別'!T49</f>
        <v>0</v>
      </c>
      <c r="U20" s="52"/>
      <c r="V20" s="12">
        <f>'輸出月別'!AB49</f>
        <v>0</v>
      </c>
      <c r="W20" s="52"/>
      <c r="X20" s="12">
        <f>'輸出月別'!AJ49</f>
        <v>0</v>
      </c>
      <c r="Y20" s="52"/>
      <c r="Z20" s="12">
        <f>'輸出月別'!AR49</f>
        <v>18831</v>
      </c>
      <c r="AA20" s="52"/>
      <c r="AB20" s="11">
        <f t="shared" si="0"/>
        <v>91066</v>
      </c>
      <c r="AD20" s="25"/>
      <c r="AE20" s="25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ht="13.5" customHeight="1">
      <c r="A21" s="200" t="s">
        <v>18</v>
      </c>
      <c r="B21" s="39">
        <v>172653</v>
      </c>
      <c r="C21" s="39">
        <v>242460</v>
      </c>
      <c r="D21" s="158">
        <f>'輸出月別'!C13</f>
        <v>20992</v>
      </c>
      <c r="E21" s="50">
        <f>IF(ISERROR(D22/D21),0,D22/D21)</f>
        <v>5.806259527439025</v>
      </c>
      <c r="F21" s="37">
        <f>'輸出月別'!K13</f>
        <v>15815</v>
      </c>
      <c r="G21" s="50">
        <f>IF(ISERROR(F22/F21),0,F22/F21)</f>
        <v>7.285235535883655</v>
      </c>
      <c r="H21" s="37">
        <f>'輸出月別'!S13</f>
        <v>17395</v>
      </c>
      <c r="I21" s="50">
        <f>IF(ISERROR(H22/H21),0,H22/H21)</f>
        <v>7.970566254670882</v>
      </c>
      <c r="J21" s="37">
        <f>'輸出月別'!AA13</f>
        <v>13581</v>
      </c>
      <c r="K21" s="50">
        <f>IF(ISERROR(J22/J21),0,J22/J21)</f>
        <v>7.937707090788602</v>
      </c>
      <c r="L21" s="37">
        <f>'輸出月別'!AI13</f>
        <v>8761</v>
      </c>
      <c r="M21" s="50">
        <f>IF(ISERROR(L22/L21),0,L22/L21)</f>
        <v>13.731994064604498</v>
      </c>
      <c r="N21" s="37">
        <f>'輸出月別'!AQ13</f>
        <v>13246</v>
      </c>
      <c r="O21" s="50">
        <f>IF(ISERROR(N22/N21),0,N22/N21)</f>
        <v>9.396346066737129</v>
      </c>
      <c r="P21" s="37">
        <f>'輸出月別'!C50</f>
        <v>8838</v>
      </c>
      <c r="Q21" s="50">
        <f>IF(ISERROR(P22/P21),0,P22/P21)</f>
        <v>12.784453496266124</v>
      </c>
      <c r="R21" s="37">
        <f>'輸出月別'!K50</f>
        <v>9293</v>
      </c>
      <c r="S21" s="50">
        <f>IF(ISERROR(R22/R21),0,R22/R21)</f>
        <v>13.879156354245131</v>
      </c>
      <c r="T21" s="37">
        <f>'輸出月別'!S50</f>
        <v>64073</v>
      </c>
      <c r="U21" s="50">
        <f>IF(ISERROR(T22/T21),0,T22/T21)</f>
        <v>4.257815304418398</v>
      </c>
      <c r="V21" s="37">
        <f>'輸出月別'!AA50</f>
        <v>29553</v>
      </c>
      <c r="W21" s="50">
        <f>IF(ISERROR(V22/V21),0,V22/V21)</f>
        <v>4.676073495076642</v>
      </c>
      <c r="X21" s="37">
        <f>'輸出月別'!AI50</f>
        <v>14014</v>
      </c>
      <c r="Y21" s="50">
        <f>IF(ISERROR(X22/X21),0,X22/X21)</f>
        <v>7.167475381761096</v>
      </c>
      <c r="Z21" s="37">
        <f>'輸出月別'!AQ50</f>
        <v>8813</v>
      </c>
      <c r="AA21" s="50">
        <f>IF(ISERROR(Z22/Z21),0,Z22/Z21)</f>
        <v>10.440145239986384</v>
      </c>
      <c r="AB21" s="43">
        <f>D21+F21+H21+J21+L21+N21+P21+R21+T21+V21+X21+Z21</f>
        <v>224374</v>
      </c>
      <c r="AD21" s="25"/>
      <c r="AE21" s="25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ht="13.5" customHeight="1">
      <c r="A22" s="202"/>
      <c r="B22" s="10">
        <v>1259555</v>
      </c>
      <c r="C22" s="10">
        <v>1489133</v>
      </c>
      <c r="D22" s="159">
        <f>'輸出月別'!D13</f>
        <v>121885</v>
      </c>
      <c r="E22" s="52"/>
      <c r="F22" s="6">
        <f>'輸出月別'!L13</f>
        <v>115216</v>
      </c>
      <c r="G22" s="52"/>
      <c r="H22" s="6">
        <f>'輸出月別'!T13</f>
        <v>138648</v>
      </c>
      <c r="I22" s="52"/>
      <c r="J22" s="6">
        <f>'輸出月別'!AB13</f>
        <v>107802</v>
      </c>
      <c r="K22" s="52"/>
      <c r="L22" s="6">
        <f>'輸出月別'!AJ13</f>
        <v>120306</v>
      </c>
      <c r="M22" s="52"/>
      <c r="N22" s="6">
        <f>'輸出月別'!AR13</f>
        <v>124464</v>
      </c>
      <c r="O22" s="52"/>
      <c r="P22" s="6">
        <f>'輸出月別'!D50</f>
        <v>112989</v>
      </c>
      <c r="Q22" s="52"/>
      <c r="R22" s="6">
        <f>'輸出月別'!L50</f>
        <v>128979</v>
      </c>
      <c r="S22" s="52"/>
      <c r="T22" s="6">
        <f>'輸出月別'!T50</f>
        <v>272811</v>
      </c>
      <c r="U22" s="52"/>
      <c r="V22" s="6">
        <f>'輸出月別'!AB50</f>
        <v>138192</v>
      </c>
      <c r="W22" s="52"/>
      <c r="X22" s="6">
        <f>'輸出月別'!AJ50</f>
        <v>100445</v>
      </c>
      <c r="Y22" s="52"/>
      <c r="Z22" s="6">
        <f>'輸出月別'!AR50</f>
        <v>92009</v>
      </c>
      <c r="AA22" s="52"/>
      <c r="AB22" s="11">
        <f t="shared" si="0"/>
        <v>1573746</v>
      </c>
      <c r="AD22" s="25"/>
      <c r="AE22" s="25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ht="13.5" customHeight="1">
      <c r="A23" s="200" t="s">
        <v>38</v>
      </c>
      <c r="B23" s="39">
        <v>235504</v>
      </c>
      <c r="C23" s="39">
        <v>301173</v>
      </c>
      <c r="D23" s="160">
        <f>'輸出月別'!C5</f>
        <v>26930</v>
      </c>
      <c r="E23" s="50">
        <f>IF(ISERROR(D24/D23),0,D24/D23)</f>
        <v>17.646379502413666</v>
      </c>
      <c r="F23" s="38">
        <f>'輸出月別'!K5</f>
        <v>27630</v>
      </c>
      <c r="G23" s="50">
        <f>IF(ISERROR(F24/F23),0,F24/F23)</f>
        <v>17.134346724574737</v>
      </c>
      <c r="H23" s="38">
        <f>'輸出月別'!S5</f>
        <v>27894</v>
      </c>
      <c r="I23" s="50">
        <f>IF(ISERROR(H24/H23),0,H24/H23)</f>
        <v>16.66677421667742</v>
      </c>
      <c r="J23" s="38">
        <f>'輸出月別'!AA5</f>
        <v>17771</v>
      </c>
      <c r="K23" s="50">
        <f>IF(ISERROR(J24/J23),0,J24/J23)</f>
        <v>16.56310843509088</v>
      </c>
      <c r="L23" s="39">
        <f>'輸出月別'!AI5</f>
        <v>22880</v>
      </c>
      <c r="M23" s="50">
        <f>IF(ISERROR(L24/L23),0,L24/L23)</f>
        <v>17.028277972027972</v>
      </c>
      <c r="N23" s="39">
        <f>'輸出月別'!AQ5</f>
        <v>27732</v>
      </c>
      <c r="O23" s="50">
        <f>IF(ISERROR(N24/N23),0,N24/N23)</f>
        <v>17.12368383095341</v>
      </c>
      <c r="P23" s="39">
        <f>'輸出月別'!C42</f>
        <v>23012</v>
      </c>
      <c r="Q23" s="50">
        <f>IF(ISERROR(P24/P23),0,P24/P23)</f>
        <v>17.23987484790544</v>
      </c>
      <c r="R23" s="39">
        <f>'輸出月別'!K42</f>
        <v>28870</v>
      </c>
      <c r="S23" s="50">
        <f>IF(ISERROR(R24/R23),0,R24/R23)</f>
        <v>17.272116383789403</v>
      </c>
      <c r="T23" s="39">
        <f>'輸出月別'!S42</f>
        <v>29125</v>
      </c>
      <c r="U23" s="50">
        <f>IF(ISERROR(T24/T23),0,T24/T23)</f>
        <v>17.226334763948497</v>
      </c>
      <c r="V23" s="39">
        <f>'輸出月別'!AA42</f>
        <v>26888</v>
      </c>
      <c r="W23" s="50">
        <f>IF(ISERROR(V24/V23),0,V24/V23)</f>
        <v>17.605214221957752</v>
      </c>
      <c r="X23" s="39">
        <f>'輸出月別'!AI42</f>
        <v>26457</v>
      </c>
      <c r="Y23" s="50">
        <f>IF(ISERROR(X24/X23),0,X24/X23)</f>
        <v>17.50958158521374</v>
      </c>
      <c r="Z23" s="39">
        <f>'輸出月別'!AQ42</f>
        <v>18464</v>
      </c>
      <c r="AA23" s="50">
        <f>IF(ISERROR(Z24/Z23),0,Z24/Z23)</f>
        <v>17.665077989601386</v>
      </c>
      <c r="AB23" s="43">
        <f t="shared" si="0"/>
        <v>303653</v>
      </c>
      <c r="AD23" s="25"/>
      <c r="AE23" s="25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ht="13.5" customHeight="1">
      <c r="A24" s="202"/>
      <c r="B24" s="10">
        <v>4016307</v>
      </c>
      <c r="C24" s="10">
        <v>5276089</v>
      </c>
      <c r="D24" s="157">
        <f>'輸出月別'!D5</f>
        <v>475217</v>
      </c>
      <c r="E24" s="52"/>
      <c r="F24" s="10">
        <f>'輸出月別'!L5</f>
        <v>473422</v>
      </c>
      <c r="G24" s="52"/>
      <c r="H24" s="10">
        <f>'輸出月別'!T5</f>
        <v>464903</v>
      </c>
      <c r="I24" s="52"/>
      <c r="J24" s="10">
        <f>'輸出月別'!AB5</f>
        <v>294343</v>
      </c>
      <c r="K24" s="52"/>
      <c r="L24" s="12">
        <f>'輸出月別'!AJ5</f>
        <v>389607</v>
      </c>
      <c r="M24" s="52"/>
      <c r="N24" s="12">
        <f>'輸出月別'!AR5</f>
        <v>474874</v>
      </c>
      <c r="O24" s="52"/>
      <c r="P24" s="12">
        <f>'輸出月別'!D42</f>
        <v>396724</v>
      </c>
      <c r="Q24" s="52"/>
      <c r="R24" s="12">
        <f>'輸出月別'!L42</f>
        <v>498646</v>
      </c>
      <c r="S24" s="52"/>
      <c r="T24" s="12">
        <f>'輸出月別'!T42</f>
        <v>501717</v>
      </c>
      <c r="U24" s="52"/>
      <c r="V24" s="12">
        <f>'輸出月別'!AB42</f>
        <v>473369</v>
      </c>
      <c r="W24" s="52"/>
      <c r="X24" s="12">
        <f>'輸出月別'!AJ42</f>
        <v>463251</v>
      </c>
      <c r="Y24" s="52"/>
      <c r="Z24" s="12">
        <f>'輸出月別'!AR42</f>
        <v>326168</v>
      </c>
      <c r="AA24" s="52"/>
      <c r="AB24" s="11">
        <f t="shared" si="0"/>
        <v>5232241</v>
      </c>
      <c r="AD24" s="25"/>
      <c r="AE24" s="25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ht="13.5" customHeight="1">
      <c r="A25" s="200" t="s">
        <v>68</v>
      </c>
      <c r="B25" s="39">
        <v>1441311</v>
      </c>
      <c r="C25" s="39">
        <v>1246624</v>
      </c>
      <c r="D25" s="158">
        <f>'輸出月別'!C14</f>
        <v>54074</v>
      </c>
      <c r="E25" s="50">
        <f>IF(ISERROR(D26/D25),0,D26/D25)</f>
        <v>4.481506823981951</v>
      </c>
      <c r="F25" s="37">
        <f>'輸出月別'!K14</f>
        <v>73490</v>
      </c>
      <c r="G25" s="50">
        <f>IF(ISERROR(F26/F25),0,F26/F25)</f>
        <v>4.204313512042455</v>
      </c>
      <c r="H25" s="37">
        <f>'輸出月別'!S14</f>
        <v>55415</v>
      </c>
      <c r="I25" s="50">
        <f>IF(ISERROR(H26/H25),0,H26/H25)</f>
        <v>3.2851754939998195</v>
      </c>
      <c r="J25" s="37">
        <f>'輸出月別'!AA14</f>
        <v>100600</v>
      </c>
      <c r="K25" s="50">
        <f>IF(ISERROR(J26/J25),0,J26/J25)</f>
        <v>2.2631809145129225</v>
      </c>
      <c r="L25" s="37">
        <f>'輸出月別'!AI14</f>
        <v>108087</v>
      </c>
      <c r="M25" s="50">
        <f>IF(ISERROR(L26/L25),0,L26/L25)</f>
        <v>3.567394783831543</v>
      </c>
      <c r="N25" s="37">
        <f>'輸出月別'!AQ14</f>
        <v>71837</v>
      </c>
      <c r="O25" s="50">
        <f>IF(ISERROR(N26/N25),0,N26/N25)</f>
        <v>3.532873032003007</v>
      </c>
      <c r="P25" s="37">
        <f>'輸出月別'!C51</f>
        <v>27502</v>
      </c>
      <c r="Q25" s="50">
        <f>IF(ISERROR(P26/P25),0,P26/P25)</f>
        <v>7.2624172787433645</v>
      </c>
      <c r="R25" s="37">
        <f>'輸出月別'!K51</f>
        <v>71779</v>
      </c>
      <c r="S25" s="50">
        <f>IF(ISERROR(R26/R25),0,R26/R25)</f>
        <v>2.9912369913205814</v>
      </c>
      <c r="T25" s="37">
        <f>'輸出月別'!S51</f>
        <v>55434</v>
      </c>
      <c r="U25" s="50">
        <f>IF(ISERROR(T26/T25),0,T26/T25)</f>
        <v>3.654111195295306</v>
      </c>
      <c r="V25" s="37">
        <f>'輸出月別'!AA51</f>
        <v>36058</v>
      </c>
      <c r="W25" s="50">
        <f>IF(ISERROR(V26/V25),0,V26/V25)</f>
        <v>4.827361473182095</v>
      </c>
      <c r="X25" s="37">
        <f>'輸出月別'!AI51</f>
        <v>79769</v>
      </c>
      <c r="Y25" s="50">
        <f>IF(ISERROR(X26/X25),0,X26/X25)</f>
        <v>2.6127192267672905</v>
      </c>
      <c r="Z25" s="37">
        <f>'輸出月別'!AQ51</f>
        <v>58050</v>
      </c>
      <c r="AA25" s="50">
        <f>IF(ISERROR(Z26/Z25),0,Z26/Z25)</f>
        <v>3.3186735572782085</v>
      </c>
      <c r="AB25" s="43">
        <f t="shared" si="0"/>
        <v>792095</v>
      </c>
      <c r="AD25" s="25"/>
      <c r="AE25" s="25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ht="13.5" customHeight="1" thickBot="1">
      <c r="A26" s="201"/>
      <c r="B26" s="10">
        <v>2357878</v>
      </c>
      <c r="C26" s="10">
        <v>3052741</v>
      </c>
      <c r="D26" s="161">
        <f>'輸出月別'!D14</f>
        <v>242333</v>
      </c>
      <c r="E26" s="52"/>
      <c r="F26" s="8">
        <f>'輸出月別'!L14</f>
        <v>308975</v>
      </c>
      <c r="G26" s="52"/>
      <c r="H26" s="8">
        <f>'輸出月別'!T14</f>
        <v>182048</v>
      </c>
      <c r="I26" s="50"/>
      <c r="J26" s="8">
        <f>'輸出月別'!AB14</f>
        <v>227676</v>
      </c>
      <c r="K26" s="50"/>
      <c r="L26" s="8">
        <f>'輸出月別'!AJ14</f>
        <v>385589</v>
      </c>
      <c r="M26" s="50"/>
      <c r="N26" s="8">
        <f>'輸出月別'!AR14</f>
        <v>253791</v>
      </c>
      <c r="O26" s="50"/>
      <c r="P26" s="8">
        <f>'輸出月別'!D51</f>
        <v>199731</v>
      </c>
      <c r="Q26" s="50"/>
      <c r="R26" s="8">
        <f>'輸出月別'!L51</f>
        <v>214708</v>
      </c>
      <c r="S26" s="50"/>
      <c r="T26" s="8">
        <f>'輸出月別'!T51</f>
        <v>202562</v>
      </c>
      <c r="U26" s="50"/>
      <c r="V26" s="8">
        <f>'輸出月別'!AB51</f>
        <v>174065</v>
      </c>
      <c r="W26" s="50"/>
      <c r="X26" s="8">
        <f>'輸出月別'!AJ51</f>
        <v>208414</v>
      </c>
      <c r="Y26" s="50"/>
      <c r="Z26" s="8">
        <f>'輸出月別'!AR51</f>
        <v>192649</v>
      </c>
      <c r="AA26" s="50"/>
      <c r="AB26" s="11">
        <f t="shared" si="0"/>
        <v>2792541</v>
      </c>
      <c r="AD26" s="25"/>
      <c r="AE26" s="25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ht="13.5" customHeight="1">
      <c r="A27" s="203" t="s">
        <v>69</v>
      </c>
      <c r="B27" s="41">
        <v>13357352</v>
      </c>
      <c r="C27" s="41">
        <v>18289621</v>
      </c>
      <c r="D27" s="162">
        <f>D5+D7+D9+D11+D13+D15+D17+D19+D21+D23+D25</f>
        <v>1596880</v>
      </c>
      <c r="E27" s="208"/>
      <c r="F27" s="41">
        <f>F5+F7+F9+F11+F13+F15+F17+F19+F21+F23+F25</f>
        <v>1208004</v>
      </c>
      <c r="G27" s="208"/>
      <c r="H27" s="41">
        <f>H5+H7+H9+H11+H13+H15+H17+H19+H21+H23+H25</f>
        <v>1615802</v>
      </c>
      <c r="I27" s="208"/>
      <c r="J27" s="41">
        <f>J5+J7+J9+J11+J13+J15+J17+J19+J21+J23+J25</f>
        <v>1470569</v>
      </c>
      <c r="K27" s="208"/>
      <c r="L27" s="41">
        <f>L5+L7+L9+L11+L13+L15+L17+L19+L21+L23+L25</f>
        <v>945846</v>
      </c>
      <c r="M27" s="208"/>
      <c r="N27" s="41">
        <f>N5+N7+N9+N11+N13+N15+N17+N19+N21+N23+N25</f>
        <v>1081444</v>
      </c>
      <c r="O27" s="208"/>
      <c r="P27" s="41">
        <f>P5+P7+P9+P11+P13+P15+P17+P19+P21+P23+P25</f>
        <v>843357</v>
      </c>
      <c r="Q27" s="208"/>
      <c r="R27" s="41">
        <f>R5+R7+R9+R11+R13+R15+R17+R19+R21+R23+R25</f>
        <v>1084896</v>
      </c>
      <c r="S27" s="208"/>
      <c r="T27" s="41">
        <f>T5+T7+T9+T11+T13+T15+T17+T19+T21+T23+T25</f>
        <v>938066</v>
      </c>
      <c r="U27" s="208"/>
      <c r="V27" s="41">
        <f>V5+V7+V9+V11+V13+V15+V17+V19+V21+V23+V25</f>
        <v>929270</v>
      </c>
      <c r="W27" s="208"/>
      <c r="X27" s="41">
        <f>X5+X7+X9+X11+X13+X15+X17+X19+X21+X23+X25</f>
        <v>929304</v>
      </c>
      <c r="Y27" s="208"/>
      <c r="Z27" s="41">
        <f>Z5+Z7+Z9+Z11+Z13+Z15+Z17+Z19+Z21+Z23+Z25</f>
        <v>1021102</v>
      </c>
      <c r="AA27" s="231"/>
      <c r="AB27" s="42">
        <f>AB5+AB7+AB9+AB11+AB13+AB15+AB17+AB19+AB21+AB23+AB25</f>
        <v>13664540</v>
      </c>
      <c r="AD27" s="25"/>
      <c r="AE27" s="25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ht="13.5" customHeight="1">
      <c r="A28" s="202"/>
      <c r="B28" s="10">
        <v>46569740</v>
      </c>
      <c r="C28" s="10">
        <v>56414566</v>
      </c>
      <c r="D28" s="159">
        <f>D6+D8+D10+D12+D14+D16+D18+D20+D22+D24+D26</f>
        <v>5236047</v>
      </c>
      <c r="E28" s="209"/>
      <c r="F28" s="10">
        <f>F6+F8+F10+F12+F14+F16+F18+F20+F22+F24+F26</f>
        <v>4311470</v>
      </c>
      <c r="G28" s="209"/>
      <c r="H28" s="10">
        <f>H6+H8+H10+H12+H14+H16+H18+H20+H22+H24+H26</f>
        <v>5260042</v>
      </c>
      <c r="I28" s="209"/>
      <c r="J28" s="10">
        <f>J6+J8+J10+J12+J14+J16+J18+J20+J22+J24+J26</f>
        <v>4217514</v>
      </c>
      <c r="K28" s="209"/>
      <c r="L28" s="10">
        <f>L6+L8+L10+L12+L14+L16+L18+L20+L22+L24+L26</f>
        <v>3602258</v>
      </c>
      <c r="M28" s="209"/>
      <c r="N28" s="10">
        <f>N6+N8+N10+N12+N14+N16+N18+N20+N22+N24+N26</f>
        <v>4003980</v>
      </c>
      <c r="O28" s="209"/>
      <c r="P28" s="10">
        <f>P6+P8+P10+P12+P14+P16+P18+P20+P22+P24+P26</f>
        <v>3841577</v>
      </c>
      <c r="Q28" s="209"/>
      <c r="R28" s="10">
        <f>R6+R8+R10+R12+R14+R16+R18+R20+R22+R24+R26</f>
        <v>3939695</v>
      </c>
      <c r="S28" s="209"/>
      <c r="T28" s="10">
        <f>T6+T8+T10+T12+T14+T16+T18+T20+T22+T24+T26</f>
        <v>3989288</v>
      </c>
      <c r="U28" s="209"/>
      <c r="V28" s="10">
        <f>V6+V8+V10+V12+V14+V16+V18+V20+V22+V24+V26</f>
        <v>3934056</v>
      </c>
      <c r="W28" s="209"/>
      <c r="X28" s="10">
        <f>X6+X8+X10+X12+X14+X16+X18+X20+X22+X24+X26</f>
        <v>3792368</v>
      </c>
      <c r="Y28" s="209"/>
      <c r="Z28" s="10">
        <f>Z6+Z8+Z10+Z12+Z14+Z16+Z18+Z20+Z22+Z24+Z26</f>
        <v>3996730</v>
      </c>
      <c r="AA28" s="232"/>
      <c r="AB28" s="13">
        <f>AB6+AB8+AB10+AB12+AB14+AB16+AB18+AB20+AB22+AB24+AB26</f>
        <v>50125025</v>
      </c>
      <c r="AD28" s="25"/>
      <c r="AE28" s="25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ht="13.5" customHeight="1">
      <c r="A29" s="200" t="s">
        <v>70</v>
      </c>
      <c r="B29" s="219"/>
      <c r="C29" s="219"/>
      <c r="D29" s="219"/>
      <c r="E29" s="210"/>
      <c r="F29" s="40">
        <f>D27+F27</f>
        <v>2804884</v>
      </c>
      <c r="G29" s="210"/>
      <c r="H29" s="40">
        <f>F29+H27</f>
        <v>4420686</v>
      </c>
      <c r="I29" s="210"/>
      <c r="J29" s="40">
        <f>H29+J27</f>
        <v>5891255</v>
      </c>
      <c r="K29" s="210"/>
      <c r="L29" s="40">
        <f>J29+L27</f>
        <v>6837101</v>
      </c>
      <c r="M29" s="210"/>
      <c r="N29" s="40">
        <f>L29+N27</f>
        <v>7918545</v>
      </c>
      <c r="O29" s="210"/>
      <c r="P29" s="40">
        <f>N29+P27</f>
        <v>8761902</v>
      </c>
      <c r="Q29" s="210"/>
      <c r="R29" s="40">
        <f>P29+R27</f>
        <v>9846798</v>
      </c>
      <c r="S29" s="210"/>
      <c r="T29" s="40">
        <f>R29+T27</f>
        <v>10784864</v>
      </c>
      <c r="U29" s="210"/>
      <c r="V29" s="40">
        <f>T29+V27</f>
        <v>11714134</v>
      </c>
      <c r="W29" s="210"/>
      <c r="X29" s="40">
        <f>V29+X27</f>
        <v>12643438</v>
      </c>
      <c r="Y29" s="210"/>
      <c r="Z29" s="40">
        <f>X29+Z27</f>
        <v>13664540</v>
      </c>
      <c r="AA29" s="225"/>
      <c r="AB29" s="206"/>
      <c r="AD29" s="25"/>
      <c r="AE29" s="25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ht="13.5" customHeight="1" thickBot="1">
      <c r="A30" s="201"/>
      <c r="B30" s="220"/>
      <c r="C30" s="220"/>
      <c r="D30" s="220"/>
      <c r="E30" s="211"/>
      <c r="F30" s="14">
        <f>D28+F28</f>
        <v>9547517</v>
      </c>
      <c r="G30" s="211"/>
      <c r="H30" s="14">
        <f>F30+H28</f>
        <v>14807559</v>
      </c>
      <c r="I30" s="211"/>
      <c r="J30" s="14">
        <f>H30+J28</f>
        <v>19025073</v>
      </c>
      <c r="K30" s="211"/>
      <c r="L30" s="14">
        <f>J30+L28</f>
        <v>22627331</v>
      </c>
      <c r="M30" s="211"/>
      <c r="N30" s="14">
        <f>L30+N28</f>
        <v>26631311</v>
      </c>
      <c r="O30" s="211"/>
      <c r="P30" s="14">
        <f>N30+P28</f>
        <v>30472888</v>
      </c>
      <c r="Q30" s="211"/>
      <c r="R30" s="14">
        <f>P30+R28</f>
        <v>34412583</v>
      </c>
      <c r="S30" s="211"/>
      <c r="T30" s="14">
        <f>R30+T28</f>
        <v>38401871</v>
      </c>
      <c r="U30" s="211"/>
      <c r="V30" s="14">
        <f>T30+V28</f>
        <v>42335927</v>
      </c>
      <c r="W30" s="211"/>
      <c r="X30" s="14">
        <f>V30+X28</f>
        <v>46128295</v>
      </c>
      <c r="Y30" s="211"/>
      <c r="Z30" s="14">
        <f>X30+Z28</f>
        <v>50125025</v>
      </c>
      <c r="AA30" s="226"/>
      <c r="AB30" s="207"/>
      <c r="AD30" s="25"/>
      <c r="AE30" s="25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ht="24.75" customHeight="1" thickBot="1">
      <c r="A31" s="33" t="s">
        <v>87</v>
      </c>
      <c r="B31" s="15"/>
      <c r="C31" s="15"/>
      <c r="D31" s="15"/>
      <c r="E31" s="7"/>
      <c r="F31" s="15"/>
      <c r="G31" s="7"/>
      <c r="H31" s="15"/>
      <c r="I31" s="7"/>
      <c r="J31" s="15"/>
      <c r="K31" s="7"/>
      <c r="L31" s="15"/>
      <c r="M31" s="7"/>
      <c r="N31" s="15"/>
      <c r="O31" s="7"/>
      <c r="P31" s="15"/>
      <c r="Q31" s="47"/>
      <c r="R31" s="15"/>
      <c r="S31" s="47"/>
      <c r="T31" s="15"/>
      <c r="U31" s="47"/>
      <c r="V31" s="15"/>
      <c r="W31" s="47"/>
      <c r="X31" s="15"/>
      <c r="Y31" s="47"/>
      <c r="Z31" s="15"/>
      <c r="AA31" s="47"/>
      <c r="AB31" s="15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ht="13.5" customHeight="1">
      <c r="A32" s="203" t="s">
        <v>71</v>
      </c>
      <c r="B32" s="41">
        <v>1087728</v>
      </c>
      <c r="C32" s="41">
        <v>1136901</v>
      </c>
      <c r="D32" s="163">
        <f>'輸出月別'!C20</f>
        <v>96977</v>
      </c>
      <c r="E32" s="59">
        <f>IF(ISERROR(D33/D32),0,D33/D32)</f>
        <v>60.42469863988369</v>
      </c>
      <c r="F32" s="44">
        <f>'輸出月別'!K20</f>
        <v>96651</v>
      </c>
      <c r="G32" s="59">
        <f>IF(ISERROR(F33/F32),0,F33/F32)</f>
        <v>63.03077050418516</v>
      </c>
      <c r="H32" s="41">
        <f>'輸出月別'!S20</f>
        <v>109999</v>
      </c>
      <c r="I32" s="59">
        <f>IF(ISERROR(H33/H32),0,H33/H32)</f>
        <v>61.52027745706779</v>
      </c>
      <c r="J32" s="41">
        <f>'輸出月別'!AA20</f>
        <v>102545</v>
      </c>
      <c r="K32" s="59">
        <f>IF(ISERROR(J33/J32),0,J33/J32)</f>
        <v>63.0723974840314</v>
      </c>
      <c r="L32" s="41">
        <f>'輸出月別'!AI20</f>
        <v>116374</v>
      </c>
      <c r="M32" s="59">
        <f>IF(ISERROR(L33/L32),0,L33/L32)</f>
        <v>62.54238060047777</v>
      </c>
      <c r="N32" s="41">
        <f>'輸出月別'!AQ20</f>
        <v>112707</v>
      </c>
      <c r="O32" s="59">
        <f>IF(ISERROR(N33/N32),0,N33/N32)</f>
        <v>62.93672087802887</v>
      </c>
      <c r="P32" s="41">
        <f>'輸出月別'!C57</f>
        <v>114615</v>
      </c>
      <c r="Q32" s="59">
        <f>IF(ISERROR(P33/P32),0,P33/P32)</f>
        <v>62.70227282641888</v>
      </c>
      <c r="R32" s="41">
        <f>'輸出月別'!K57</f>
        <v>120222</v>
      </c>
      <c r="S32" s="59">
        <f>IF(ISERROR(R33/R32),0,R33/R32)</f>
        <v>62.41986491657101</v>
      </c>
      <c r="T32" s="41">
        <f>'輸出月別'!S57</f>
        <v>127296</v>
      </c>
      <c r="U32" s="59">
        <f>IF(ISERROR(T33/T32),0,T33/T32)</f>
        <v>60.386021556058324</v>
      </c>
      <c r="V32" s="41">
        <f>'輸出月別'!AA57</f>
        <v>117210</v>
      </c>
      <c r="W32" s="59">
        <f>IF(ISERROR(V33/V32),0,V33/V32)</f>
        <v>64.08188721098882</v>
      </c>
      <c r="X32" s="41">
        <f>'輸出月別'!AI57</f>
        <v>119680</v>
      </c>
      <c r="Y32" s="59">
        <f>IF(ISERROR(X33/X32),0,X33/X32)</f>
        <v>63.95604946524064</v>
      </c>
      <c r="Z32" s="41">
        <f>'輸出月別'!AQ57</f>
        <v>123388</v>
      </c>
      <c r="AA32" s="59">
        <f>IF(ISERROR(Z33/Z32),0,Z33/Z32)</f>
        <v>63.00822608357377</v>
      </c>
      <c r="AB32" s="42">
        <f>D32+F32+H32+J32+L32+N32+P32+R32+T32+V32+X32+Z32</f>
        <v>1357664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ht="13.5" customHeight="1" thickBot="1">
      <c r="A33" s="202"/>
      <c r="B33" s="12">
        <v>46333588</v>
      </c>
      <c r="C33" s="12">
        <v>57615054</v>
      </c>
      <c r="D33" s="157">
        <f>'輸出月別'!D20</f>
        <v>5859806</v>
      </c>
      <c r="E33" s="52"/>
      <c r="F33" s="6">
        <f>'輸出月別'!L20</f>
        <v>6091987</v>
      </c>
      <c r="G33" s="52"/>
      <c r="H33" s="10">
        <f>'輸出月別'!T20</f>
        <v>6767169</v>
      </c>
      <c r="I33" s="50"/>
      <c r="J33" s="10">
        <f>'輸出月別'!AB20</f>
        <v>6467759</v>
      </c>
      <c r="K33" s="50"/>
      <c r="L33" s="10">
        <f>'輸出月別'!AJ20</f>
        <v>7278307</v>
      </c>
      <c r="M33" s="50"/>
      <c r="N33" s="10">
        <f>'輸出月別'!AR20</f>
        <v>7093409</v>
      </c>
      <c r="O33" s="52"/>
      <c r="P33" s="10">
        <f>'輸出月別'!D57</f>
        <v>7186621</v>
      </c>
      <c r="Q33" s="52"/>
      <c r="R33" s="10">
        <f>'輸出月別'!L57</f>
        <v>7504241</v>
      </c>
      <c r="S33" s="52"/>
      <c r="T33" s="10">
        <f>'輸出月別'!T57</f>
        <v>7686899</v>
      </c>
      <c r="U33" s="52"/>
      <c r="V33" s="10">
        <f>'輸出月別'!AB57</f>
        <v>7511038</v>
      </c>
      <c r="W33" s="52"/>
      <c r="X33" s="10">
        <f>'輸出月別'!AJ57</f>
        <v>7654260</v>
      </c>
      <c r="Y33" s="52"/>
      <c r="Z33" s="10">
        <f>'輸出月別'!AR57</f>
        <v>7774459</v>
      </c>
      <c r="AA33" s="52"/>
      <c r="AB33" s="11">
        <f aca="true" t="shared" si="1" ref="AB33:AB51">D33+F33+H33+J33+L33+N33+P33+R33+T33+V33+X33+Z33</f>
        <v>84875955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ht="13.5" customHeight="1">
      <c r="A34" s="200" t="s">
        <v>72</v>
      </c>
      <c r="B34" s="37">
        <v>1865117</v>
      </c>
      <c r="C34" s="37">
        <v>1989612</v>
      </c>
      <c r="D34" s="158">
        <f>'輸出月別'!C21</f>
        <v>161651</v>
      </c>
      <c r="E34" s="50">
        <f>IF(ISERROR(D35/D34),0,D35/D34)</f>
        <v>62.624976028604834</v>
      </c>
      <c r="F34" s="38">
        <f>'輸出月別'!K21</f>
        <v>135774</v>
      </c>
      <c r="G34" s="50">
        <f>IF(ISERROR(F35/F34),0,F35/F34)</f>
        <v>68.66157732702874</v>
      </c>
      <c r="H34" s="38">
        <f>'輸出月別'!S21</f>
        <v>167863</v>
      </c>
      <c r="I34" s="58">
        <f>IF(ISERROR(H35/H34),0,H35/H34)</f>
        <v>64.54453333968772</v>
      </c>
      <c r="J34" s="38">
        <f>'輸出月別'!AA21</f>
        <v>159908</v>
      </c>
      <c r="K34" s="58">
        <f>IF(ISERROR(J35/J34),0,J35/J34)</f>
        <v>62.57583110288416</v>
      </c>
      <c r="L34" s="38">
        <f>'輸出月別'!AI21</f>
        <v>162953</v>
      </c>
      <c r="M34" s="58">
        <f>IF(ISERROR(L35/L34),0,L35/L34)</f>
        <v>63.3263026762318</v>
      </c>
      <c r="N34" s="41">
        <f>'輸出月別'!AQ21</f>
        <v>180792</v>
      </c>
      <c r="O34" s="50">
        <f>IF(ISERROR(N35/N34),0,N35/N34)</f>
        <v>59.97861631045622</v>
      </c>
      <c r="P34" s="39">
        <f>'輸出月別'!C58</f>
        <v>158641</v>
      </c>
      <c r="Q34" s="50">
        <f>IF(ISERROR(P35/P34),0,P35/P34)</f>
        <v>68.34290631047459</v>
      </c>
      <c r="R34" s="39">
        <f>'輸出月別'!K58</f>
        <v>159802</v>
      </c>
      <c r="S34" s="50">
        <f>IF(ISERROR(R35/R34),0,R35/R34)</f>
        <v>70.01646412435389</v>
      </c>
      <c r="T34" s="39">
        <f>'輸出月別'!S58</f>
        <v>149498</v>
      </c>
      <c r="U34" s="50">
        <f>IF(ISERROR(T35/T34),0,T35/T34)</f>
        <v>63.42827328793696</v>
      </c>
      <c r="V34" s="39">
        <f>'輸出月別'!AA58</f>
        <v>195120</v>
      </c>
      <c r="W34" s="50">
        <f>IF(ISERROR(V35/V34),0,V35/V34)</f>
        <v>58.96632841328413</v>
      </c>
      <c r="X34" s="39">
        <f>'輸出月別'!AI58</f>
        <v>163364</v>
      </c>
      <c r="Y34" s="50">
        <f>IF(ISERROR(X35/X34),0,X35/X34)</f>
        <v>59.67741362846159</v>
      </c>
      <c r="Z34" s="39">
        <f>'輸出月別'!AQ58</f>
        <v>169300</v>
      </c>
      <c r="AA34" s="50">
        <f>IF(ISERROR(Z35/Z34),0,Z35/Z34)</f>
        <v>65.62480212640284</v>
      </c>
      <c r="AB34" s="43">
        <f>D34+F34+H34+J34+L34+N34+P34+R34+T34+V34+X34+Z34</f>
        <v>1964666</v>
      </c>
      <c r="AD34" s="235"/>
      <c r="AE34" s="235"/>
      <c r="AF34" s="20"/>
      <c r="AG34" s="235"/>
      <c r="AH34" s="235"/>
      <c r="AI34" s="235"/>
      <c r="AJ34" s="235"/>
      <c r="AK34" s="235"/>
      <c r="AL34" s="235"/>
      <c r="AM34" s="20"/>
      <c r="AN34" s="18"/>
      <c r="AO34" s="20"/>
      <c r="AP34" s="235"/>
      <c r="AQ34" s="235"/>
      <c r="AR34" s="235"/>
      <c r="AS34" s="235"/>
      <c r="AT34" s="235"/>
      <c r="AU34" s="235"/>
      <c r="AV34" s="20"/>
      <c r="AW34" s="235"/>
      <c r="AX34" s="235"/>
      <c r="AY34" s="235"/>
      <c r="AZ34" s="235"/>
      <c r="BA34" s="235"/>
      <c r="BB34" s="235"/>
    </row>
    <row r="35" spans="1:54" ht="13.5" customHeight="1">
      <c r="A35" s="202"/>
      <c r="B35" s="10">
        <v>80292549</v>
      </c>
      <c r="C35" s="10">
        <v>100755577</v>
      </c>
      <c r="D35" s="159">
        <f>'輸出月別'!D21</f>
        <v>10123390</v>
      </c>
      <c r="E35" s="52"/>
      <c r="F35" s="10">
        <f>'輸出月別'!L21</f>
        <v>9322457</v>
      </c>
      <c r="G35" s="52"/>
      <c r="H35" s="10">
        <f>'輸出月別'!T21</f>
        <v>10834639</v>
      </c>
      <c r="I35" s="52"/>
      <c r="J35" s="10">
        <f>'輸出月別'!AB21</f>
        <v>10006376</v>
      </c>
      <c r="K35" s="52"/>
      <c r="L35" s="10">
        <f>'輸出月別'!AJ21</f>
        <v>10319211</v>
      </c>
      <c r="M35" s="52"/>
      <c r="N35" s="10">
        <f>'輸出月別'!AR21</f>
        <v>10843654</v>
      </c>
      <c r="O35" s="52"/>
      <c r="P35" s="174">
        <f>'輸出月別'!D58</f>
        <v>10841987</v>
      </c>
      <c r="Q35" s="52"/>
      <c r="R35" s="174">
        <f>'輸出月別'!L58</f>
        <v>11188771</v>
      </c>
      <c r="S35" s="52"/>
      <c r="T35" s="174">
        <f>'輸出月別'!T58</f>
        <v>9482400</v>
      </c>
      <c r="U35" s="52"/>
      <c r="V35" s="12">
        <f>'輸出月別'!AB58</f>
        <v>11505510</v>
      </c>
      <c r="W35" s="52"/>
      <c r="X35" s="12">
        <f>'輸出月別'!AJ58</f>
        <v>9749141</v>
      </c>
      <c r="Y35" s="52"/>
      <c r="Z35" s="12">
        <f>'輸出月別'!AR58</f>
        <v>11110279</v>
      </c>
      <c r="AA35" s="52"/>
      <c r="AB35" s="13">
        <f t="shared" si="1"/>
        <v>125327815</v>
      </c>
      <c r="AD35" s="5"/>
      <c r="AE35" s="5"/>
      <c r="AF35" s="20"/>
      <c r="AG35" s="21"/>
      <c r="AH35" s="233"/>
      <c r="AI35" s="233"/>
      <c r="AJ35" s="233"/>
      <c r="AK35" s="5"/>
      <c r="AL35" s="5"/>
      <c r="AM35" s="20"/>
      <c r="AN35" s="21"/>
      <c r="AO35" s="20"/>
      <c r="AP35" s="21"/>
      <c r="AQ35" s="233"/>
      <c r="AR35" s="233"/>
      <c r="AS35" s="233"/>
      <c r="AT35" s="5"/>
      <c r="AU35" s="5"/>
      <c r="AV35" s="20"/>
      <c r="AW35" s="21"/>
      <c r="AX35" s="233"/>
      <c r="AY35" s="233"/>
      <c r="AZ35" s="233"/>
      <c r="BA35" s="5"/>
      <c r="BB35" s="5"/>
    </row>
    <row r="36" spans="1:54" ht="13.5" customHeight="1">
      <c r="A36" s="200" t="s">
        <v>101</v>
      </c>
      <c r="B36" s="37">
        <v>604451</v>
      </c>
      <c r="C36" s="37">
        <v>863532</v>
      </c>
      <c r="D36" s="160">
        <f>'輸出月別'!C22</f>
        <v>69668</v>
      </c>
      <c r="E36" s="50">
        <f>IF(ISERROR(D37/D36),0,D37/D36)</f>
        <v>57.51586094046047</v>
      </c>
      <c r="F36" s="37">
        <f>'輸出月別'!K22</f>
        <v>64922</v>
      </c>
      <c r="G36" s="50">
        <f>IF(ISERROR(F37/F36),0,F37/F36)</f>
        <v>60.88362958627276</v>
      </c>
      <c r="H36" s="37">
        <f>'輸出月別'!S22</f>
        <v>73104</v>
      </c>
      <c r="I36" s="50">
        <f>IF(ISERROR(H37/H36),0,H37/H36)</f>
        <v>55.61490479317137</v>
      </c>
      <c r="J36" s="37">
        <f>'輸出月別'!AA22</f>
        <v>62529</v>
      </c>
      <c r="K36" s="50">
        <f>IF(ISERROR(J37/J36),0,J37/J36)</f>
        <v>64.60141694253866</v>
      </c>
      <c r="L36" s="37">
        <f>'輸出月別'!AI22</f>
        <v>69557</v>
      </c>
      <c r="M36" s="50">
        <f>IF(ISERROR(L37/L36),0,L37/L36)</f>
        <v>60.01354284974913</v>
      </c>
      <c r="N36" s="37">
        <f>'輸出月別'!AQ22</f>
        <v>71908</v>
      </c>
      <c r="O36" s="50">
        <f>IF(ISERROR(N37/N36),0,N37/N36)</f>
        <v>58.76721644323302</v>
      </c>
      <c r="P36" s="37">
        <f>'輸出月別'!C59</f>
        <v>65617</v>
      </c>
      <c r="Q36" s="50">
        <f>IF(ISERROR(P37/P36),0,P37/P36)</f>
        <v>66.10896566438575</v>
      </c>
      <c r="R36" s="37">
        <f>'輸出月別'!K59</f>
        <v>59864</v>
      </c>
      <c r="S36" s="50">
        <f>IF(ISERROR(R37/R36),0,R37/R36)</f>
        <v>72.06464653213952</v>
      </c>
      <c r="T36" s="37">
        <f>'輸出月別'!S59</f>
        <v>66953</v>
      </c>
      <c r="U36" s="50">
        <f>IF(ISERROR(T37/T36),0,T37/T36)</f>
        <v>54.71836960255702</v>
      </c>
      <c r="V36" s="37">
        <f>'輸出月別'!AA59</f>
        <v>79015</v>
      </c>
      <c r="W36" s="50">
        <f>IF(ISERROR(V37/V36),0,V37/V36)</f>
        <v>64.82693159526673</v>
      </c>
      <c r="X36" s="37">
        <f>'輸出月別'!AI59</f>
        <v>69279</v>
      </c>
      <c r="Y36" s="50">
        <f>IF(ISERROR(X37/X36),0,X37/X36)</f>
        <v>61.99018461582875</v>
      </c>
      <c r="Z36" s="37">
        <f>'輸出月別'!AQ59</f>
        <v>73904</v>
      </c>
      <c r="AA36" s="50">
        <f>IF(ISERROR(Z37/Z36),0,Z37/Z36)</f>
        <v>68.92996319549687</v>
      </c>
      <c r="AB36" s="45">
        <f t="shared" si="1"/>
        <v>826320</v>
      </c>
      <c r="AD36" s="23"/>
      <c r="AE36" s="23"/>
      <c r="AF36" s="20"/>
      <c r="AG36" s="21"/>
      <c r="AH36" s="234"/>
      <c r="AI36" s="234"/>
      <c r="AJ36" s="234"/>
      <c r="AK36" s="23"/>
      <c r="AL36" s="23"/>
      <c r="AM36" s="20"/>
      <c r="AN36" s="21"/>
      <c r="AO36" s="20"/>
      <c r="AP36" s="21"/>
      <c r="AQ36" s="234"/>
      <c r="AR36" s="234"/>
      <c r="AS36" s="234"/>
      <c r="AT36" s="23"/>
      <c r="AU36" s="23"/>
      <c r="AV36" s="20"/>
      <c r="AW36" s="21"/>
      <c r="AX36" s="234"/>
      <c r="AY36" s="234"/>
      <c r="AZ36" s="234"/>
      <c r="BA36" s="23"/>
      <c r="BB36" s="23"/>
    </row>
    <row r="37" spans="1:54" ht="13.5" customHeight="1">
      <c r="A37" s="202"/>
      <c r="B37" s="10">
        <v>27992248</v>
      </c>
      <c r="C37" s="10">
        <v>37060927</v>
      </c>
      <c r="D37" s="157">
        <f>'輸出月別'!D22</f>
        <v>4007015</v>
      </c>
      <c r="E37" s="52"/>
      <c r="F37" s="6">
        <f>'輸出月別'!L22</f>
        <v>3952687</v>
      </c>
      <c r="G37" s="52"/>
      <c r="H37" s="6">
        <f>'輸出月別'!T22</f>
        <v>4065672</v>
      </c>
      <c r="I37" s="50"/>
      <c r="J37" s="6">
        <f>'輸出月別'!AB22</f>
        <v>4039462</v>
      </c>
      <c r="K37" s="50"/>
      <c r="L37" s="6">
        <f>'輸出月別'!AJ22</f>
        <v>4174362</v>
      </c>
      <c r="M37" s="50"/>
      <c r="N37" s="6">
        <f>'輸出月別'!AR22</f>
        <v>4225833</v>
      </c>
      <c r="O37" s="52"/>
      <c r="P37" s="6">
        <f>'輸出月別'!D59</f>
        <v>4337872</v>
      </c>
      <c r="Q37" s="52"/>
      <c r="R37" s="6">
        <f>'輸出月別'!L59</f>
        <v>4314078</v>
      </c>
      <c r="S37" s="52"/>
      <c r="T37" s="6">
        <f>'輸出月別'!T59</f>
        <v>3663559</v>
      </c>
      <c r="U37" s="52"/>
      <c r="V37" s="6">
        <f>'輸出月別'!AB59</f>
        <v>5122300</v>
      </c>
      <c r="W37" s="52"/>
      <c r="X37" s="6">
        <f>'輸出月別'!AJ59</f>
        <v>4294618</v>
      </c>
      <c r="Y37" s="52"/>
      <c r="Z37" s="6">
        <f>'輸出月別'!AR59</f>
        <v>5094200</v>
      </c>
      <c r="AA37" s="52"/>
      <c r="AB37" s="11">
        <f t="shared" si="1"/>
        <v>51291658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ht="13.5" customHeight="1">
      <c r="A38" s="200" t="s">
        <v>15</v>
      </c>
      <c r="B38" s="37">
        <v>12780</v>
      </c>
      <c r="C38" s="37">
        <v>16245</v>
      </c>
      <c r="D38" s="158">
        <f>'輸出月別'!C24</f>
        <v>541</v>
      </c>
      <c r="E38" s="50">
        <f>IF(ISERROR(D39/D38),0,D39/D38)</f>
        <v>131.8872458410351</v>
      </c>
      <c r="F38" s="38">
        <f>'輸出月別'!K24</f>
        <v>820</v>
      </c>
      <c r="G38" s="50">
        <f>IF(ISERROR(F39/F38),0,F39/F38)</f>
        <v>127.7890243902439</v>
      </c>
      <c r="H38" s="38">
        <f>'輸出月別'!S24</f>
        <v>940</v>
      </c>
      <c r="I38" s="58">
        <f>IF(ISERROR(H39/H38),0,H39/H38)</f>
        <v>124.78829787234042</v>
      </c>
      <c r="J38" s="38">
        <f>'輸出月別'!AA24</f>
        <v>413</v>
      </c>
      <c r="K38" s="58">
        <f>IF(ISERROR(J39/J38),0,J39/J38)</f>
        <v>177.11380145278451</v>
      </c>
      <c r="L38" s="38">
        <f>'輸出月別'!AI24</f>
        <v>644</v>
      </c>
      <c r="M38" s="58">
        <f>IF(ISERROR(L39/L38),0,L39/L38)</f>
        <v>130.21273291925465</v>
      </c>
      <c r="N38" s="39">
        <f>'輸出月別'!AQ24</f>
        <v>807</v>
      </c>
      <c r="O38" s="50">
        <f>IF(ISERROR(N39/N38),0,N39/N38)</f>
        <v>126.52292441140025</v>
      </c>
      <c r="P38" s="39">
        <f>'輸出月別'!C61</f>
        <v>900</v>
      </c>
      <c r="Q38" s="50">
        <f>IF(ISERROR(P39/P38),0,P39/P38)</f>
        <v>155.93555555555557</v>
      </c>
      <c r="R38" s="39">
        <f>'輸出月別'!K61</f>
        <v>833</v>
      </c>
      <c r="S38" s="50">
        <f>IF(ISERROR(R39/R38),0,R39/R38)</f>
        <v>131.6062424969988</v>
      </c>
      <c r="T38" s="39">
        <f>'輸出月別'!S61</f>
        <v>513</v>
      </c>
      <c r="U38" s="50">
        <f>IF(ISERROR(T39/T38),0,T39/T38)</f>
        <v>149.91812865497076</v>
      </c>
      <c r="V38" s="39">
        <f>'輸出月別'!AA61</f>
        <v>740</v>
      </c>
      <c r="W38" s="50">
        <f>IF(ISERROR(V39/V38),0,V39/V38)</f>
        <v>145.79324324324324</v>
      </c>
      <c r="X38" s="39">
        <f>'輸出月別'!AI61</f>
        <v>910</v>
      </c>
      <c r="Y38" s="50">
        <f>IF(ISERROR(X39/X38),0,X39/X38)</f>
        <v>120.58241758241758</v>
      </c>
      <c r="Z38" s="39">
        <f>'輸出月別'!AQ61</f>
        <v>1467</v>
      </c>
      <c r="AA38" s="50">
        <f>IF(ISERROR(Z39/Z38),0,Z39/Z38)</f>
        <v>94.7498295841854</v>
      </c>
      <c r="AB38" s="45">
        <f t="shared" si="1"/>
        <v>9528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ht="13.5" customHeight="1">
      <c r="A39" s="202"/>
      <c r="B39" s="10">
        <v>998929</v>
      </c>
      <c r="C39" s="10">
        <v>1145657</v>
      </c>
      <c r="D39" s="159">
        <f>'輸出月別'!D24</f>
        <v>71351</v>
      </c>
      <c r="E39" s="52"/>
      <c r="F39" s="10">
        <f>'輸出月別'!L24</f>
        <v>104787</v>
      </c>
      <c r="G39" s="52"/>
      <c r="H39" s="10">
        <f>'輸出月別'!T24</f>
        <v>117301</v>
      </c>
      <c r="I39" s="52"/>
      <c r="J39" s="10">
        <f>'輸出月別'!AB24</f>
        <v>73148</v>
      </c>
      <c r="K39" s="52"/>
      <c r="L39" s="10">
        <f>'輸出月別'!AJ24</f>
        <v>83857</v>
      </c>
      <c r="M39" s="52"/>
      <c r="N39" s="12">
        <f>'輸出月別'!AR24</f>
        <v>102104</v>
      </c>
      <c r="O39" s="52"/>
      <c r="P39" s="12">
        <f>'輸出月別'!D61</f>
        <v>140342</v>
      </c>
      <c r="Q39" s="52"/>
      <c r="R39" s="12">
        <f>'輸出月別'!L61</f>
        <v>109628</v>
      </c>
      <c r="S39" s="52"/>
      <c r="T39" s="12">
        <f>'輸出月別'!T61</f>
        <v>76908</v>
      </c>
      <c r="U39" s="52"/>
      <c r="V39" s="12">
        <f>'輸出月別'!AB61</f>
        <v>107887</v>
      </c>
      <c r="W39" s="52"/>
      <c r="X39" s="12">
        <f>'輸出月別'!AJ61</f>
        <v>109730</v>
      </c>
      <c r="Y39" s="52"/>
      <c r="Z39" s="12">
        <f>'輸出月別'!AR61</f>
        <v>138998</v>
      </c>
      <c r="AA39" s="52"/>
      <c r="AB39" s="11">
        <f t="shared" si="1"/>
        <v>1236041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ht="13.5" customHeight="1">
      <c r="A40" s="200" t="s">
        <v>22</v>
      </c>
      <c r="B40" s="37">
        <v>211119</v>
      </c>
      <c r="C40" s="37">
        <v>218315</v>
      </c>
      <c r="D40" s="160">
        <f>'輸出月別'!C25</f>
        <v>14218</v>
      </c>
      <c r="E40" s="50">
        <f>IF(ISERROR(D41/D40),0,D41/D40)</f>
        <v>54.445632297088196</v>
      </c>
      <c r="F40" s="37">
        <f>'輸出月別'!K25</f>
        <v>16058</v>
      </c>
      <c r="G40" s="50">
        <f>IF(ISERROR(F41/F40),0,F41/F40)</f>
        <v>43.211421098517874</v>
      </c>
      <c r="H40" s="37">
        <f>'輸出月別'!S25</f>
        <v>15524</v>
      </c>
      <c r="I40" s="50">
        <f>IF(ISERROR(H41/H40),0,H41/H40)</f>
        <v>43.41909301726359</v>
      </c>
      <c r="J40" s="37">
        <f>'輸出月別'!AA25</f>
        <v>18093</v>
      </c>
      <c r="K40" s="50">
        <f>IF(ISERROR(J41/J40),0,J41/J40)</f>
        <v>48.047532194771456</v>
      </c>
      <c r="L40" s="37">
        <f>'輸出月別'!AI25</f>
        <v>17129</v>
      </c>
      <c r="M40" s="50">
        <f>IF(ISERROR(L41/L40),0,L41/L40)</f>
        <v>46.00618833557125</v>
      </c>
      <c r="N40" s="37">
        <f>'輸出月別'!AQ25</f>
        <v>18368</v>
      </c>
      <c r="O40" s="50">
        <f>IF(ISERROR(N41/N40),0,N41/N40)</f>
        <v>42.05656576655052</v>
      </c>
      <c r="P40" s="37">
        <f>'輸出月別'!C62</f>
        <v>24213</v>
      </c>
      <c r="Q40" s="50">
        <f>IF(ISERROR(P41/P40),0,P41/P40)</f>
        <v>35.929541981580144</v>
      </c>
      <c r="R40" s="37">
        <f>'輸出月別'!K62</f>
        <v>16529</v>
      </c>
      <c r="S40" s="50">
        <f>IF(ISERROR(R41/R40),0,R41/R40)</f>
        <v>41.87821404803678</v>
      </c>
      <c r="T40" s="37">
        <f>'輸出月別'!S62</f>
        <v>22915</v>
      </c>
      <c r="U40" s="50">
        <f>IF(ISERROR(T41/T40),0,T41/T40)</f>
        <v>36.67257255073096</v>
      </c>
      <c r="V40" s="37">
        <f>'輸出月別'!AA62</f>
        <v>16261</v>
      </c>
      <c r="W40" s="50">
        <f>IF(ISERROR(V41/V40),0,V41/V40)</f>
        <v>50.552118565893856</v>
      </c>
      <c r="X40" s="37">
        <f>'輸出月別'!AI62</f>
        <v>17543</v>
      </c>
      <c r="Y40" s="50">
        <f>IF(ISERROR(X41/X40),0,X41/X40)</f>
        <v>46.60593969104486</v>
      </c>
      <c r="Z40" s="37">
        <f>'輸出月別'!AQ62</f>
        <v>18736</v>
      </c>
      <c r="AA40" s="50">
        <f>IF(ISERROR(Z41/Z40),0,Z41/Z40)</f>
        <v>36.09233561058924</v>
      </c>
      <c r="AB40" s="45">
        <f t="shared" si="1"/>
        <v>215587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ht="13.5" customHeight="1">
      <c r="A41" s="202"/>
      <c r="B41" s="10">
        <v>8732834</v>
      </c>
      <c r="C41" s="10">
        <v>9338493</v>
      </c>
      <c r="D41" s="159">
        <f>'輸出月別'!D25</f>
        <v>774108</v>
      </c>
      <c r="E41" s="52"/>
      <c r="F41" s="6">
        <f>'輸出月別'!L25</f>
        <v>693889</v>
      </c>
      <c r="G41" s="52"/>
      <c r="H41" s="6">
        <f>'輸出月別'!T25</f>
        <v>674038</v>
      </c>
      <c r="I41" s="50"/>
      <c r="J41" s="6">
        <f>'輸出月別'!AB25</f>
        <v>869324</v>
      </c>
      <c r="K41" s="50"/>
      <c r="L41" s="6">
        <f>'輸出月別'!AJ25</f>
        <v>788040</v>
      </c>
      <c r="M41" s="50"/>
      <c r="N41" s="6">
        <f>'輸出月別'!AR25</f>
        <v>772495</v>
      </c>
      <c r="O41" s="52"/>
      <c r="P41" s="6">
        <f>'輸出月別'!D62</f>
        <v>869962</v>
      </c>
      <c r="Q41" s="52"/>
      <c r="R41" s="6">
        <f>'輸出月別'!L62</f>
        <v>692205</v>
      </c>
      <c r="S41" s="52"/>
      <c r="T41" s="6">
        <f>'輸出月別'!T62</f>
        <v>840352</v>
      </c>
      <c r="U41" s="52"/>
      <c r="V41" s="6">
        <f>'輸出月別'!AB62</f>
        <v>822028</v>
      </c>
      <c r="W41" s="52"/>
      <c r="X41" s="6">
        <f>'輸出月別'!AJ62</f>
        <v>817608</v>
      </c>
      <c r="Y41" s="52"/>
      <c r="Z41" s="6">
        <f>'輸出月別'!AR62</f>
        <v>676226</v>
      </c>
      <c r="AA41" s="52"/>
      <c r="AB41" s="11">
        <f t="shared" si="1"/>
        <v>9290275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ht="13.5" customHeight="1">
      <c r="A42" s="200" t="s">
        <v>17</v>
      </c>
      <c r="B42" s="37">
        <v>25530</v>
      </c>
      <c r="C42" s="37">
        <v>32457</v>
      </c>
      <c r="D42" s="160">
        <f>'輸出月別'!C27</f>
        <v>2494</v>
      </c>
      <c r="E42" s="50">
        <f>IF(ISERROR(D43/D42),0,D43/D42)</f>
        <v>60.22694466720128</v>
      </c>
      <c r="F42" s="38">
        <f>'輸出月別'!K27</f>
        <v>2548</v>
      </c>
      <c r="G42" s="50">
        <f>IF(ISERROR(F43/F42),0,F43/F42)</f>
        <v>64.49097331240188</v>
      </c>
      <c r="H42" s="38">
        <f>'輸出月別'!S27</f>
        <v>2685</v>
      </c>
      <c r="I42" s="58">
        <f>IF(ISERROR(H43/H42),0,H43/H42)</f>
        <v>65.04655493482309</v>
      </c>
      <c r="J42" s="38">
        <f>'輸出月別'!AA27</f>
        <v>2021</v>
      </c>
      <c r="K42" s="58">
        <f>IF(ISERROR(J43/J42),0,J43/J42)</f>
        <v>57.0257298367145</v>
      </c>
      <c r="L42" s="38">
        <f>'輸出月別'!AI27</f>
        <v>2191</v>
      </c>
      <c r="M42" s="58">
        <f>IF(ISERROR(L43/L42),0,L43/L42)</f>
        <v>73.38338658146965</v>
      </c>
      <c r="N42" s="39">
        <f>'輸出月別'!AQ27</f>
        <v>2834</v>
      </c>
      <c r="O42" s="50">
        <f>IF(ISERROR(N43/N42),0,N43/N42)</f>
        <v>61.683133380381086</v>
      </c>
      <c r="P42" s="39">
        <f>'輸出月別'!C64</f>
        <v>2681</v>
      </c>
      <c r="Q42" s="50">
        <f>IF(ISERROR(P43/P42),0,P43/P42)</f>
        <v>73.80604252144722</v>
      </c>
      <c r="R42" s="39">
        <f>'輸出月別'!K64</f>
        <v>2049</v>
      </c>
      <c r="S42" s="50">
        <f>IF(ISERROR(R43/R42),0,R43/R42)</f>
        <v>66.95802830649097</v>
      </c>
      <c r="T42" s="39">
        <f>'輸出月別'!S64</f>
        <v>2553</v>
      </c>
      <c r="U42" s="50">
        <f>IF(ISERROR(T43/T42),0,T43/T42)</f>
        <v>63.330983157070115</v>
      </c>
      <c r="V42" s="39">
        <f>'輸出月別'!AA64</f>
        <v>1962</v>
      </c>
      <c r="W42" s="50">
        <f>IF(ISERROR(V43/V42),0,V43/V42)</f>
        <v>61.07594291539246</v>
      </c>
      <c r="X42" s="39">
        <f>'輸出月別'!AI64</f>
        <v>1669</v>
      </c>
      <c r="Y42" s="50">
        <f>IF(ISERROR(X43/X42),0,X43/X42)</f>
        <v>46.11803475134811</v>
      </c>
      <c r="Z42" s="39">
        <f>'輸出月別'!AQ64</f>
        <v>2285</v>
      </c>
      <c r="AA42" s="50">
        <f>IF(ISERROR(Z43/Z42),0,Z43/Z42)</f>
        <v>58.714660831509846</v>
      </c>
      <c r="AB42" s="45">
        <f t="shared" si="1"/>
        <v>27972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ht="13.5" customHeight="1">
      <c r="A43" s="202"/>
      <c r="B43" s="10">
        <v>1311618</v>
      </c>
      <c r="C43" s="10">
        <v>1585338</v>
      </c>
      <c r="D43" s="157">
        <f>'輸出月別'!D27</f>
        <v>150206</v>
      </c>
      <c r="E43" s="52"/>
      <c r="F43" s="10">
        <f>'輸出月別'!L27</f>
        <v>164323</v>
      </c>
      <c r="G43" s="52"/>
      <c r="H43" s="10">
        <f>'輸出月別'!T27</f>
        <v>174650</v>
      </c>
      <c r="I43" s="52"/>
      <c r="J43" s="10">
        <f>'輸出月別'!AB27</f>
        <v>115249</v>
      </c>
      <c r="K43" s="52"/>
      <c r="L43" s="10">
        <f>'輸出月別'!AJ27</f>
        <v>160783</v>
      </c>
      <c r="M43" s="52"/>
      <c r="N43" s="12">
        <f>'輸出月別'!AR27</f>
        <v>174810</v>
      </c>
      <c r="O43" s="52"/>
      <c r="P43" s="12">
        <f>'輸出月別'!D64</f>
        <v>197874</v>
      </c>
      <c r="Q43" s="52"/>
      <c r="R43" s="12">
        <f>'輸出月別'!L64</f>
        <v>137197</v>
      </c>
      <c r="S43" s="52"/>
      <c r="T43" s="12">
        <f>'輸出月別'!T64</f>
        <v>161684</v>
      </c>
      <c r="U43" s="52"/>
      <c r="V43" s="12">
        <f>'輸出月別'!AB64</f>
        <v>119831</v>
      </c>
      <c r="W43" s="52"/>
      <c r="X43" s="12">
        <f>'輸出月別'!AJ64</f>
        <v>76971</v>
      </c>
      <c r="Y43" s="52"/>
      <c r="Z43" s="12">
        <f>'輸出月別'!AR64</f>
        <v>134163</v>
      </c>
      <c r="AA43" s="52"/>
      <c r="AB43" s="11">
        <f t="shared" si="1"/>
        <v>1767741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ht="13.5" customHeight="1">
      <c r="A44" s="200" t="s">
        <v>18</v>
      </c>
      <c r="B44" s="37">
        <v>818179</v>
      </c>
      <c r="C44" s="37">
        <v>855625</v>
      </c>
      <c r="D44" s="158">
        <f>'輸出月別'!C28</f>
        <v>64176</v>
      </c>
      <c r="E44" s="50">
        <f>IF(ISERROR(D45/D44),0,D45/D44)</f>
        <v>74.77045936175517</v>
      </c>
      <c r="F44" s="37">
        <f>'輸出月別'!K28</f>
        <v>74397</v>
      </c>
      <c r="G44" s="50">
        <f>IF(ISERROR(F45/F44),0,F45/F44)</f>
        <v>71.63557670336169</v>
      </c>
      <c r="H44" s="37">
        <f>'輸出月別'!S28</f>
        <v>72963</v>
      </c>
      <c r="I44" s="58">
        <f>IF(ISERROR(H45/H44),0,H45/H44)</f>
        <v>75.47280128284198</v>
      </c>
      <c r="J44" s="37">
        <f>'輸出月別'!AA28</f>
        <v>71158</v>
      </c>
      <c r="K44" s="58">
        <f>IF(ISERROR(J45/J44),0,J45/J44)</f>
        <v>75.4348351555693</v>
      </c>
      <c r="L44" s="37">
        <f>'輸出月別'!AI28</f>
        <v>85004</v>
      </c>
      <c r="M44" s="58">
        <f>IF(ISERROR(L45/L44),0,L45/L44)</f>
        <v>66.21624864712248</v>
      </c>
      <c r="N44" s="37">
        <f>'輸出月別'!AQ28</f>
        <v>81950</v>
      </c>
      <c r="O44" s="50">
        <f>IF(ISERROR(N45/N44),0,N45/N44)</f>
        <v>73.66218425869432</v>
      </c>
      <c r="P44" s="37">
        <f>'輸出月別'!C65</f>
        <v>81420</v>
      </c>
      <c r="Q44" s="50">
        <f>IF(ISERROR(P45/P44),0,P45/P44)</f>
        <v>73.33061901252763</v>
      </c>
      <c r="R44" s="37">
        <f>'輸出月別'!K65</f>
        <v>71499</v>
      </c>
      <c r="S44" s="50">
        <f>IF(ISERROR(R45/R44),0,R45/R44)</f>
        <v>78.09181946600651</v>
      </c>
      <c r="T44" s="37">
        <f>'輸出月別'!S65</f>
        <v>71775</v>
      </c>
      <c r="U44" s="50">
        <f>IF(ISERROR(T45/T44),0,T45/T44)</f>
        <v>78.86266805990944</v>
      </c>
      <c r="V44" s="179">
        <f>'輸出月別'!AA65</f>
        <v>78431</v>
      </c>
      <c r="W44" s="50">
        <f>IF(ISERROR(V45/V44),0,V45/V44)</f>
        <v>76.95626729226964</v>
      </c>
      <c r="X44" s="37">
        <f>'輸出月別'!AI65</f>
        <v>68799</v>
      </c>
      <c r="Y44" s="50">
        <f>IF(ISERROR(X45/X44),0,X45/X44)</f>
        <v>78.43103824183491</v>
      </c>
      <c r="Z44" s="37">
        <f>'輸出月別'!AQ65</f>
        <v>76486</v>
      </c>
      <c r="AA44" s="50">
        <f>IF(ISERROR(Z45/Z44),0,Z45/Z44)</f>
        <v>83.35045629265487</v>
      </c>
      <c r="AB44" s="45">
        <f t="shared" si="1"/>
        <v>898058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ht="13.5" customHeight="1">
      <c r="A45" s="202"/>
      <c r="B45" s="10">
        <v>50602584</v>
      </c>
      <c r="C45" s="10">
        <v>59697697</v>
      </c>
      <c r="D45" s="159">
        <f>'輸出月別'!D28</f>
        <v>4798469</v>
      </c>
      <c r="E45" s="52"/>
      <c r="F45" s="6">
        <f>'輸出月別'!L28</f>
        <v>5329472</v>
      </c>
      <c r="G45" s="52"/>
      <c r="H45" s="6">
        <f>'輸出月別'!T28</f>
        <v>5506722</v>
      </c>
      <c r="I45" s="52"/>
      <c r="J45" s="6">
        <f>'輸出月別'!AB28</f>
        <v>5367792</v>
      </c>
      <c r="K45" s="52"/>
      <c r="L45" s="6">
        <f>'輸出月別'!AJ28</f>
        <v>5628646</v>
      </c>
      <c r="M45" s="52"/>
      <c r="N45" s="6">
        <f>'輸出月別'!AR28</f>
        <v>6036616</v>
      </c>
      <c r="O45" s="52"/>
      <c r="P45" s="6">
        <f>'輸出月別'!D65</f>
        <v>5970579</v>
      </c>
      <c r="Q45" s="52"/>
      <c r="R45" s="6">
        <f>'輸出月別'!L65</f>
        <v>5583487</v>
      </c>
      <c r="S45" s="52"/>
      <c r="T45" s="6">
        <f>'輸出月別'!T65</f>
        <v>5660368</v>
      </c>
      <c r="U45" s="52"/>
      <c r="V45" s="175">
        <f>'輸出月別'!AB65</f>
        <v>6035757</v>
      </c>
      <c r="W45" s="52"/>
      <c r="X45" s="6">
        <f>'輸出月別'!AJ65</f>
        <v>5395977</v>
      </c>
      <c r="Y45" s="52"/>
      <c r="Z45" s="6">
        <f>'輸出月別'!AR65</f>
        <v>6375143</v>
      </c>
      <c r="AA45" s="52"/>
      <c r="AB45" s="11">
        <f t="shared" si="1"/>
        <v>67689028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ht="13.5" customHeight="1">
      <c r="A46" s="204" t="s">
        <v>56</v>
      </c>
      <c r="B46" s="37">
        <v>332113</v>
      </c>
      <c r="C46" s="37">
        <v>386886</v>
      </c>
      <c r="D46" s="166">
        <f>'輸出月別'!C29</f>
        <v>30594</v>
      </c>
      <c r="E46" s="50">
        <f>IF(ISERROR(D47/D46),0,D47/D46)</f>
        <v>72.65408249983656</v>
      </c>
      <c r="F46" s="60">
        <f>'輸出月別'!K29</f>
        <v>34024</v>
      </c>
      <c r="G46" s="50">
        <f>IF(ISERROR(F47/F46),0,F47/F46)</f>
        <v>65.80807665177522</v>
      </c>
      <c r="H46" s="60">
        <f>'輸出月別'!S29</f>
        <v>31465</v>
      </c>
      <c r="I46" s="58">
        <f>IF(ISERROR(H47/H46),0,H47/H46)</f>
        <v>67.87529000476721</v>
      </c>
      <c r="J46" s="60">
        <f>'輸出月別'!AA29</f>
        <v>31343</v>
      </c>
      <c r="K46" s="58">
        <f>IF(ISERROR(J47/J46),0,J47/J46)</f>
        <v>74.05034616979867</v>
      </c>
      <c r="L46" s="60">
        <f>'輸出月別'!AI29</f>
        <v>27109</v>
      </c>
      <c r="M46" s="58">
        <f>IF(ISERROR(L47/L46),0,L47/L46)</f>
        <v>73.61507248515254</v>
      </c>
      <c r="N46" s="61">
        <f>'輸出月別'!AQ29</f>
        <v>30881</v>
      </c>
      <c r="O46" s="50">
        <f>IF(ISERROR(N47/N46),0,N47/N46)</f>
        <v>70.77746834623231</v>
      </c>
      <c r="P46" s="61">
        <f>'輸出月別'!C66</f>
        <v>29291</v>
      </c>
      <c r="Q46" s="50">
        <f>IF(ISERROR(P47/P46),0,P47/P46)</f>
        <v>72.78703355979653</v>
      </c>
      <c r="R46" s="61">
        <f>'輸出月別'!K66</f>
        <v>34768</v>
      </c>
      <c r="S46" s="50">
        <f>IF(ISERROR(R47/R46),0,R47/R46)</f>
        <v>65.4782846295444</v>
      </c>
      <c r="T46" s="61">
        <f>'輸出月別'!S66</f>
        <v>27388</v>
      </c>
      <c r="U46" s="50">
        <f>IF(ISERROR(T47/T46),0,T47/T46)</f>
        <v>74.98915583467212</v>
      </c>
      <c r="V46" s="39">
        <f>'輸出月別'!AA66</f>
        <v>31961</v>
      </c>
      <c r="W46" s="50">
        <f>IF(ISERROR(V47/V46),0,V47/V46)</f>
        <v>73.1402959857326</v>
      </c>
      <c r="X46" s="39">
        <f>'輸出月別'!AI66</f>
        <v>27731</v>
      </c>
      <c r="Y46" s="50">
        <f>IF(ISERROR(X47/X46),0,X47/X46)</f>
        <v>74.57502434099023</v>
      </c>
      <c r="Z46" s="39">
        <f>'輸出月別'!AQ66</f>
        <v>33139</v>
      </c>
      <c r="AA46" s="50">
        <f>IF(ISERROR(Z47/Z46),0,Z47/Z46)</f>
        <v>72.59754367965238</v>
      </c>
      <c r="AB46" s="45">
        <f t="shared" si="1"/>
        <v>369694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ht="13.5" customHeight="1">
      <c r="A47" s="205"/>
      <c r="B47" s="10">
        <v>15802003</v>
      </c>
      <c r="C47" s="10">
        <v>22758672</v>
      </c>
      <c r="D47" s="157">
        <f>'輸出月別'!D29</f>
        <v>2222779</v>
      </c>
      <c r="E47" s="52"/>
      <c r="F47" s="10">
        <f>'輸出月別'!L29</f>
        <v>2239054</v>
      </c>
      <c r="G47" s="52"/>
      <c r="H47" s="10">
        <f>'輸出月別'!T29</f>
        <v>2135696</v>
      </c>
      <c r="I47" s="50"/>
      <c r="J47" s="10">
        <f>'輸出月別'!AB29</f>
        <v>2320960</v>
      </c>
      <c r="K47" s="50"/>
      <c r="L47" s="10">
        <f>'輸出月別'!AJ29</f>
        <v>1995631</v>
      </c>
      <c r="M47" s="50"/>
      <c r="N47" s="12">
        <f>'輸出月別'!AR29</f>
        <v>2185679</v>
      </c>
      <c r="O47" s="52"/>
      <c r="P47" s="12">
        <f>'輸出月別'!D66</f>
        <v>2132005</v>
      </c>
      <c r="Q47" s="52"/>
      <c r="R47" s="12">
        <f>'輸出月別'!L66</f>
        <v>2276549</v>
      </c>
      <c r="S47" s="52"/>
      <c r="T47" s="12">
        <f>'輸出月別'!T66</f>
        <v>2053803</v>
      </c>
      <c r="U47" s="52"/>
      <c r="V47" s="12">
        <f>'輸出月別'!AB66</f>
        <v>2337637</v>
      </c>
      <c r="W47" s="52"/>
      <c r="X47" s="12">
        <f>'輸出月別'!AJ66</f>
        <v>2068040</v>
      </c>
      <c r="Y47" s="52"/>
      <c r="Z47" s="12">
        <f>'輸出月別'!AR66</f>
        <v>2405810</v>
      </c>
      <c r="AA47" s="52"/>
      <c r="AB47" s="11">
        <f t="shared" si="1"/>
        <v>26373643</v>
      </c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ht="13.5" customHeight="1">
      <c r="A48" s="200" t="s">
        <v>21</v>
      </c>
      <c r="B48" s="37">
        <v>0</v>
      </c>
      <c r="C48" s="37">
        <v>9</v>
      </c>
      <c r="D48" s="158">
        <f>'輸出月別'!C23</f>
        <v>0</v>
      </c>
      <c r="E48" s="50">
        <f>IF(ISERROR(D49/D48),0,D49/D48)</f>
        <v>0</v>
      </c>
      <c r="F48" s="37">
        <f>'輸出月別'!K23</f>
        <v>0</v>
      </c>
      <c r="G48" s="50">
        <f>IF(ISERROR(F49/F48),0,F49/F48)</f>
        <v>0</v>
      </c>
      <c r="H48" s="37">
        <f>'輸出月別'!S23</f>
        <v>0</v>
      </c>
      <c r="I48" s="58">
        <f>IF(ISERROR(H49/H48),0,H49/H48)</f>
        <v>0</v>
      </c>
      <c r="J48" s="37">
        <f>'輸出月別'!AA23</f>
        <v>0</v>
      </c>
      <c r="K48" s="58">
        <f>IF(ISERROR(J49/J48),0,J49/J48)</f>
        <v>0</v>
      </c>
      <c r="L48" s="37">
        <f>'輸出月別'!AI23</f>
        <v>0</v>
      </c>
      <c r="M48" s="58">
        <f>IF(ISERROR(L49/L48),0,L49/L48)</f>
        <v>0</v>
      </c>
      <c r="N48" s="179">
        <f>'輸出月別'!AQ23</f>
        <v>0</v>
      </c>
      <c r="O48" s="50">
        <f>IF(ISERROR(N49/N48),0,N49/N48)</f>
        <v>0</v>
      </c>
      <c r="P48" s="37">
        <f>'輸出月別'!C60</f>
        <v>0</v>
      </c>
      <c r="Q48" s="50">
        <f>IF(ISERROR(P49/P48),0,P49/P48)</f>
        <v>0</v>
      </c>
      <c r="R48" s="37">
        <f>'輸出月別'!K60</f>
        <v>2</v>
      </c>
      <c r="S48" s="50">
        <f>IF(ISERROR(R49/R48),0,R49/R48)</f>
        <v>133</v>
      </c>
      <c r="T48" s="37">
        <f>'輸出月別'!S60</f>
        <v>1</v>
      </c>
      <c r="U48" s="50">
        <f>IF(ISERROR(T49/T48),0,T49/T48)</f>
        <v>5000</v>
      </c>
      <c r="V48" s="37">
        <f>'輸出月別'!AA60</f>
        <v>0</v>
      </c>
      <c r="W48" s="50">
        <f>IF(ISERROR(V49/V48),0,V49/V48)</f>
        <v>0</v>
      </c>
      <c r="X48" s="37">
        <f>'輸出月別'!AI60</f>
        <v>0</v>
      </c>
      <c r="Y48" s="50">
        <f>IF(ISERROR(X49/X48),0,X49/X48)</f>
        <v>0</v>
      </c>
      <c r="Z48" s="37">
        <f>'輸出月別'!AQ60</f>
        <v>7</v>
      </c>
      <c r="AA48" s="50">
        <f>IF(ISERROR(Z49/Z48),0,Z49/Z48)</f>
        <v>50.857142857142854</v>
      </c>
      <c r="AB48" s="45">
        <f t="shared" si="1"/>
        <v>10</v>
      </c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ht="13.5" customHeight="1">
      <c r="A49" s="202"/>
      <c r="B49" s="10">
        <v>0</v>
      </c>
      <c r="C49" s="10">
        <v>905</v>
      </c>
      <c r="D49" s="159">
        <f>'輸出月別'!D23</f>
        <v>0</v>
      </c>
      <c r="E49" s="52"/>
      <c r="F49" s="6">
        <f>'輸出月別'!L23</f>
        <v>0</v>
      </c>
      <c r="G49" s="52"/>
      <c r="H49" s="6">
        <f>'輸出月別'!T23</f>
        <v>0</v>
      </c>
      <c r="I49" s="52"/>
      <c r="J49" s="6">
        <f>'輸出月別'!AB23</f>
        <v>0</v>
      </c>
      <c r="K49" s="52"/>
      <c r="L49" s="6">
        <f>'輸出月別'!AJ23</f>
        <v>0</v>
      </c>
      <c r="M49" s="52"/>
      <c r="N49" s="6">
        <f>'輸出月別'!AR23</f>
        <v>0</v>
      </c>
      <c r="O49" s="52"/>
      <c r="P49" s="6">
        <f>'輸出月別'!D60</f>
        <v>0</v>
      </c>
      <c r="Q49" s="52"/>
      <c r="R49" s="6">
        <f>'輸出月別'!L60</f>
        <v>266</v>
      </c>
      <c r="S49" s="52"/>
      <c r="T49" s="6">
        <f>'輸出月別'!T60</f>
        <v>5000</v>
      </c>
      <c r="U49" s="52"/>
      <c r="V49" s="6">
        <f>'輸出月別'!AB60</f>
        <v>0</v>
      </c>
      <c r="W49" s="52"/>
      <c r="X49" s="6">
        <f>'輸出月別'!AJ60</f>
        <v>0</v>
      </c>
      <c r="Y49" s="52"/>
      <c r="Z49" s="6">
        <f>'輸出月別'!AR60</f>
        <v>356</v>
      </c>
      <c r="AA49" s="52"/>
      <c r="AB49" s="11">
        <f t="shared" si="1"/>
        <v>5622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13.5" customHeight="1">
      <c r="A50" s="200" t="s">
        <v>23</v>
      </c>
      <c r="B50" s="37">
        <v>82</v>
      </c>
      <c r="C50" s="37">
        <v>76</v>
      </c>
      <c r="D50" s="160">
        <f>'輸出月別'!C26</f>
        <v>0</v>
      </c>
      <c r="E50" s="50">
        <f>IF(ISERROR(D51/D50),0,D51/D50)</f>
        <v>0</v>
      </c>
      <c r="F50" s="38">
        <f>'輸出月別'!K26</f>
        <v>0</v>
      </c>
      <c r="G50" s="50">
        <f>IF(ISERROR(F51/F50),0,F51/F50)</f>
        <v>0</v>
      </c>
      <c r="H50" s="38">
        <f>'輸出月別'!S26</f>
        <v>0</v>
      </c>
      <c r="I50" s="50">
        <f>IF(ISERROR(H51/H50),0,H51/H50)</f>
        <v>0</v>
      </c>
      <c r="J50" s="38">
        <f>'輸出月別'!AA26</f>
        <v>0</v>
      </c>
      <c r="K50" s="50">
        <f>IF(ISERROR(J51/J50),0,J51/J50)</f>
        <v>0</v>
      </c>
      <c r="L50" s="38">
        <f>'輸出月別'!AI26</f>
        <v>0</v>
      </c>
      <c r="M50" s="50">
        <f>IF(ISERROR(L51/L50),0,L51/L50)</f>
        <v>0</v>
      </c>
      <c r="N50" s="39">
        <f>'輸出月別'!AQ26</f>
        <v>0</v>
      </c>
      <c r="O50" s="50">
        <f>IF(ISERROR(N51/N50),0,N51/N50)</f>
        <v>0</v>
      </c>
      <c r="P50" s="39">
        <f>'輸出月別'!C63</f>
        <v>1</v>
      </c>
      <c r="Q50" s="50">
        <f>IF(ISERROR(P51/P50),0,P51/P50)</f>
        <v>482</v>
      </c>
      <c r="R50" s="39">
        <f>'輸出月別'!K63</f>
        <v>20</v>
      </c>
      <c r="S50" s="50">
        <f>IF(ISERROR(R51/R50),0,R51/R50)</f>
        <v>405.95</v>
      </c>
      <c r="T50" s="39">
        <f>'輸出月別'!S63</f>
        <v>8</v>
      </c>
      <c r="U50" s="50">
        <f>IF(ISERROR(T51/T50),0,T51/T50)</f>
        <v>426.375</v>
      </c>
      <c r="V50" s="39">
        <f>'輸出月別'!AA63</f>
        <v>0</v>
      </c>
      <c r="W50" s="50">
        <f>IF(ISERROR(V51/V50),0,V51/V50)</f>
        <v>0</v>
      </c>
      <c r="X50" s="39">
        <f>'輸出月別'!AI63</f>
        <v>0</v>
      </c>
      <c r="Y50" s="50">
        <f>IF(ISERROR(X51/X50),0,X51/X50)</f>
        <v>0</v>
      </c>
      <c r="Z50" s="39">
        <f>'輸出月別'!AQ63</f>
        <v>0</v>
      </c>
      <c r="AA50" s="50">
        <f>IF(ISERROR(Z51/Z50),0,Z51/Z50)</f>
        <v>0</v>
      </c>
      <c r="AB50" s="45">
        <f t="shared" si="1"/>
        <v>29</v>
      </c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1:54" ht="13.5" customHeight="1">
      <c r="A51" s="202"/>
      <c r="B51" s="10">
        <v>22999</v>
      </c>
      <c r="C51" s="10">
        <v>24696</v>
      </c>
      <c r="D51" s="157">
        <f>'輸出月別'!D26</f>
        <v>0</v>
      </c>
      <c r="E51" s="52"/>
      <c r="F51" s="10">
        <f>'輸出月別'!L26</f>
        <v>0</v>
      </c>
      <c r="G51" s="52"/>
      <c r="H51" s="10">
        <f>'輸出月別'!T26</f>
        <v>0</v>
      </c>
      <c r="I51" s="50"/>
      <c r="J51" s="10">
        <f>'輸出月別'!AB26</f>
        <v>0</v>
      </c>
      <c r="K51" s="50"/>
      <c r="L51" s="10">
        <f>'輸出月別'!AJ26</f>
        <v>0</v>
      </c>
      <c r="M51" s="50"/>
      <c r="N51" s="12">
        <f>'輸出月別'!AR26</f>
        <v>0</v>
      </c>
      <c r="O51" s="52"/>
      <c r="P51" s="12">
        <f>'輸出月別'!D63</f>
        <v>482</v>
      </c>
      <c r="Q51" s="52"/>
      <c r="R51" s="12">
        <f>'輸出月別'!L63</f>
        <v>8119</v>
      </c>
      <c r="S51" s="52"/>
      <c r="T51" s="12">
        <f>'輸出月別'!T63</f>
        <v>3411</v>
      </c>
      <c r="U51" s="52"/>
      <c r="V51" s="12">
        <f>'輸出月別'!AB63</f>
        <v>0</v>
      </c>
      <c r="W51" s="52"/>
      <c r="X51" s="12">
        <f>'輸出月別'!AJ63</f>
        <v>0</v>
      </c>
      <c r="Y51" s="52"/>
      <c r="Z51" s="12">
        <f>'輸出月別'!AR63</f>
        <v>0</v>
      </c>
      <c r="AA51" s="52"/>
      <c r="AB51" s="11">
        <f t="shared" si="1"/>
        <v>12012</v>
      </c>
      <c r="AD51" s="5"/>
      <c r="AE51" s="5"/>
      <c r="AF51" s="20"/>
      <c r="AG51" s="5"/>
      <c r="AH51" s="233"/>
      <c r="AI51" s="233"/>
      <c r="AJ51" s="233"/>
      <c r="AK51" s="5"/>
      <c r="AL51" s="5"/>
      <c r="AM51" s="20"/>
      <c r="AN51" s="5"/>
      <c r="AO51" s="20"/>
      <c r="AP51" s="5"/>
      <c r="AQ51" s="233"/>
      <c r="AR51" s="233"/>
      <c r="AS51" s="233"/>
      <c r="AT51" s="5"/>
      <c r="AU51" s="5"/>
      <c r="AV51" s="20"/>
      <c r="AW51" s="5"/>
      <c r="AX51" s="233"/>
      <c r="AY51" s="233"/>
      <c r="AZ51" s="233"/>
      <c r="BA51" s="5"/>
      <c r="BB51" s="5"/>
    </row>
    <row r="52" spans="1:54" ht="13.5" customHeight="1">
      <c r="A52" s="200" t="s">
        <v>68</v>
      </c>
      <c r="B52" s="37">
        <v>841569</v>
      </c>
      <c r="C52" s="37">
        <v>466817</v>
      </c>
      <c r="D52" s="158">
        <f>'輸出月別'!C30</f>
        <v>49211</v>
      </c>
      <c r="E52" s="50">
        <f>IF(ISERROR(D53/D52),0,D53/D52)</f>
        <v>52.96200036577188</v>
      </c>
      <c r="F52" s="37">
        <f>'輸出月別'!K30</f>
        <v>44460</v>
      </c>
      <c r="G52" s="50">
        <f>IF(ISERROR(F53/F52),0,F53/F52)</f>
        <v>56.86300044984255</v>
      </c>
      <c r="H52" s="37">
        <f>'輸出月別'!S30</f>
        <v>49218</v>
      </c>
      <c r="I52" s="58">
        <f>IF(ISERROR(H53/H52),0,H53/H52)</f>
        <v>56.22656345239547</v>
      </c>
      <c r="J52" s="37">
        <f>'輸出月別'!AA30</f>
        <v>68542</v>
      </c>
      <c r="K52" s="58">
        <f>IF(ISERROR(J53/J52),0,J53/J52)</f>
        <v>39.579834262204194</v>
      </c>
      <c r="L52" s="37">
        <f>'輸出月別'!AI30</f>
        <v>48541</v>
      </c>
      <c r="M52" s="58">
        <f>IF(ISERROR(L53/L52),0,L53/L52)</f>
        <v>57.09482705341876</v>
      </c>
      <c r="N52" s="37">
        <f>'輸出月別'!AQ30</f>
        <v>77592</v>
      </c>
      <c r="O52" s="50">
        <f>IF(ISERROR(N53/N52),0,N53/N52)</f>
        <v>36.03915352098154</v>
      </c>
      <c r="P52" s="37">
        <f>'輸出月別'!C67</f>
        <v>57130</v>
      </c>
      <c r="Q52" s="50">
        <f>IF(ISERROR(P53/P52),0,P53/P52)</f>
        <v>54.06749518641694</v>
      </c>
      <c r="R52" s="37">
        <f>'輸出月別'!K67</f>
        <v>53468</v>
      </c>
      <c r="S52" s="50">
        <f>IF(ISERROR(R53/R52),0,R53/R52)</f>
        <v>55.23298047430239</v>
      </c>
      <c r="T52" s="37">
        <f>'輸出月別'!S67</f>
        <v>71846</v>
      </c>
      <c r="U52" s="50">
        <f>IF(ISERROR(T53/T52),0,T53/T52)</f>
        <v>41.092461654093476</v>
      </c>
      <c r="V52" s="37">
        <f>'輸出月別'!AA67</f>
        <v>35744</v>
      </c>
      <c r="W52" s="50">
        <f>IF(ISERROR(V53/V52),0,V53/V52)</f>
        <v>86.91413943598926</v>
      </c>
      <c r="X52" s="37">
        <f>'輸出月別'!AI67</f>
        <v>42071</v>
      </c>
      <c r="Y52" s="50">
        <f>IF(ISERROR(X53/X52),0,X53/X52)</f>
        <v>69.73176297211856</v>
      </c>
      <c r="Z52" s="37">
        <f>'輸出月別'!AQ67</f>
        <v>39354</v>
      </c>
      <c r="AA52" s="50">
        <f>IF(ISERROR(Z53/Z52),0,Z53/Z52)</f>
        <v>71.86822178177567</v>
      </c>
      <c r="AB52" s="45">
        <f>D52+F52+H52+J52+L52+N52+P52+R52+T52+V52+X52+Z52</f>
        <v>637177</v>
      </c>
      <c r="AD52" s="23"/>
      <c r="AE52" s="23"/>
      <c r="AF52" s="20"/>
      <c r="AG52" s="21"/>
      <c r="AH52" s="234"/>
      <c r="AI52" s="234"/>
      <c r="AJ52" s="234"/>
      <c r="AK52" s="23"/>
      <c r="AL52" s="23"/>
      <c r="AM52" s="20"/>
      <c r="AN52" s="21"/>
      <c r="AO52" s="20"/>
      <c r="AP52" s="21"/>
      <c r="AQ52" s="234"/>
      <c r="AR52" s="234"/>
      <c r="AS52" s="234"/>
      <c r="AT52" s="23"/>
      <c r="AU52" s="23"/>
      <c r="AV52" s="20"/>
      <c r="AW52" s="21"/>
      <c r="AX52" s="234"/>
      <c r="AY52" s="234"/>
      <c r="AZ52" s="234"/>
      <c r="BA52" s="23"/>
      <c r="BB52" s="23"/>
    </row>
    <row r="53" spans="1:54" ht="13.5" customHeight="1" thickBot="1">
      <c r="A53" s="201"/>
      <c r="B53" s="168">
        <v>19751102</v>
      </c>
      <c r="C53" s="168">
        <v>24339577</v>
      </c>
      <c r="D53" s="161">
        <f>'輸出月別'!D30</f>
        <v>2606313</v>
      </c>
      <c r="E53" s="52"/>
      <c r="F53" s="8">
        <f>'輸出月別'!L30</f>
        <v>2528129</v>
      </c>
      <c r="G53" s="52"/>
      <c r="H53" s="8">
        <f>'輸出月別'!T30</f>
        <v>2767359</v>
      </c>
      <c r="I53" s="52"/>
      <c r="J53" s="8">
        <f>'輸出月別'!AB30</f>
        <v>2712881</v>
      </c>
      <c r="K53" s="52"/>
      <c r="L53" s="8">
        <f>'輸出月別'!AJ30</f>
        <v>2771440</v>
      </c>
      <c r="M53" s="52"/>
      <c r="N53" s="8">
        <f>'輸出月別'!AR30</f>
        <v>2796350</v>
      </c>
      <c r="O53" s="52"/>
      <c r="P53" s="8">
        <f>'輸出月別'!D67</f>
        <v>3088876</v>
      </c>
      <c r="Q53" s="52"/>
      <c r="R53" s="8">
        <f>'輸出月別'!L67</f>
        <v>2953197</v>
      </c>
      <c r="S53" s="52"/>
      <c r="T53" s="8">
        <f>'輸出月別'!T67</f>
        <v>2952329</v>
      </c>
      <c r="U53" s="50"/>
      <c r="V53" s="8">
        <f>'輸出月別'!AB67</f>
        <v>3106659</v>
      </c>
      <c r="W53" s="50"/>
      <c r="X53" s="8">
        <f>'輸出月別'!AJ67</f>
        <v>2933685</v>
      </c>
      <c r="Y53" s="50"/>
      <c r="Z53" s="8">
        <f>'輸出月別'!AR67</f>
        <v>2828302</v>
      </c>
      <c r="AA53" s="50"/>
      <c r="AB53" s="16">
        <f>D53+F53+H53+J53+L53+N53+P53+R53+T53+V53+X53+Z53</f>
        <v>34045520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ht="13.5" customHeight="1">
      <c r="A54" s="203" t="s">
        <v>69</v>
      </c>
      <c r="B54" s="40">
        <v>5798668</v>
      </c>
      <c r="C54" s="40">
        <v>5966475</v>
      </c>
      <c r="D54" s="167">
        <f>D32+D34+D36+D38+D40+D42+D44+D46+D48+D50+D52</f>
        <v>489530</v>
      </c>
      <c r="E54" s="208"/>
      <c r="F54" s="41">
        <f>F32+F34+F36+F38+F40+F42+F44+F46+F48+F50+F52</f>
        <v>469654</v>
      </c>
      <c r="G54" s="221"/>
      <c r="H54" s="41">
        <f>H32+H34+H36+H38+H40+H42+H44+H46+H48+H50+H52</f>
        <v>523761</v>
      </c>
      <c r="I54" s="221"/>
      <c r="J54" s="41">
        <f>J32+J34+J36+J38+J40+J42+J44+J46+J48+J50+J52</f>
        <v>516552</v>
      </c>
      <c r="K54" s="221"/>
      <c r="L54" s="41">
        <f>L32+L34+L36+L38+L40+L42+L44+L46+L48+L50+L52</f>
        <v>529502</v>
      </c>
      <c r="M54" s="221"/>
      <c r="N54" s="41">
        <f>N32+N34+N36+N38+N40+N42+N44+N46+N48+N50+N52</f>
        <v>577839</v>
      </c>
      <c r="O54" s="221"/>
      <c r="P54" s="41">
        <f>P32+P34+P36+P38+P40+P42+P44+P46+P48+P50+P52</f>
        <v>534509</v>
      </c>
      <c r="Q54" s="221"/>
      <c r="R54" s="41">
        <f>R32+R34+R36+R38+R40+R42+R44+R46+R48+R50+R52</f>
        <v>519056</v>
      </c>
      <c r="S54" s="221"/>
      <c r="T54" s="41">
        <f>T32+T34+T36+T38+T40+T42+T44+T46+T48+T50+T52</f>
        <v>540746</v>
      </c>
      <c r="U54" s="221"/>
      <c r="V54" s="41">
        <f>V32+V34+V36+V38+V40+V42+V44+V46+V48+V50+V52</f>
        <v>556444</v>
      </c>
      <c r="W54" s="221"/>
      <c r="X54" s="41">
        <f>X32+X34+X36+X38+X40+X42+X44+X46+X48+X50+X52</f>
        <v>511046</v>
      </c>
      <c r="Y54" s="221"/>
      <c r="Z54" s="41">
        <f>Z32+Z34+Z36+Z38+Z40+Z42+Z44+Z46+Z48+Z50+Z52</f>
        <v>538066</v>
      </c>
      <c r="AA54" s="227"/>
      <c r="AB54" s="182">
        <f>AB32+AB34+AB36+AB38+AB40+AB42+AB44+AB46+AB48+AB50+AB52</f>
        <v>6306705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1:54" ht="13.5" customHeight="1">
      <c r="A55" s="202"/>
      <c r="B55" s="10">
        <v>251840454</v>
      </c>
      <c r="C55" s="10">
        <v>314322593</v>
      </c>
      <c r="D55" s="159">
        <f>D33+D35+D37+D39+D41+D43+D45+D47+D49+D51+D53</f>
        <v>30613437</v>
      </c>
      <c r="E55" s="209"/>
      <c r="F55" s="10">
        <f>F33+F35+F37+F39+F41+F43+F45+F47+F49+F51+F53</f>
        <v>30426785</v>
      </c>
      <c r="G55" s="222"/>
      <c r="H55" s="10">
        <f>H33+H35+H37+H39+H41+H43+H45+H47+H49+H51+H53</f>
        <v>33043246</v>
      </c>
      <c r="I55" s="222"/>
      <c r="J55" s="10">
        <f>J33+J35+J37+J39+J41+J43+J45+J47+J49+J51+J53</f>
        <v>31972951</v>
      </c>
      <c r="K55" s="222"/>
      <c r="L55" s="10">
        <f>L33+L35+L37+L39+L41+L43+L45+L47+L49+L51+L53</f>
        <v>33200277</v>
      </c>
      <c r="M55" s="222"/>
      <c r="N55" s="10">
        <f>N33+N35+N37+N39+N41+N43+N45+N47+N49+N51+N53</f>
        <v>34230950</v>
      </c>
      <c r="O55" s="222"/>
      <c r="P55" s="10">
        <f>P33+P35+P37+P39+P41+P43+P45+P47+P49+P51+P53</f>
        <v>34766600</v>
      </c>
      <c r="Q55" s="222"/>
      <c r="R55" s="10">
        <f>R33+R35+R37+R39+R41+R43+R45+R47+R49+R51+R53</f>
        <v>34767738</v>
      </c>
      <c r="S55" s="222"/>
      <c r="T55" s="10">
        <f>T33+T35+T37+T39+T41+T43+T45+T47+T49+T51+T53</f>
        <v>32586713</v>
      </c>
      <c r="U55" s="222"/>
      <c r="V55" s="10">
        <f>V33+V35+V37+V39+V41+V43+V45+V47+V49+V51+V53</f>
        <v>36668647</v>
      </c>
      <c r="W55" s="222"/>
      <c r="X55" s="10">
        <f>X33+X35+X37+X39+X41+X43+X45+X47+X49+X51+X53</f>
        <v>33100030</v>
      </c>
      <c r="Y55" s="222"/>
      <c r="Z55" s="10">
        <f>Z33+Z35+Z37+Z39+Z41+Z43+Z45+Z47+Z49+Z51+Z53</f>
        <v>36537936</v>
      </c>
      <c r="AA55" s="228"/>
      <c r="AB55" s="181">
        <f>AB33+AB35+AB37+AB39+AB41+AB43+AB45+AB47+AB49+AB51+AB53</f>
        <v>401915310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  <row r="56" spans="1:54" ht="13.5" customHeight="1">
      <c r="A56" s="200" t="s">
        <v>70</v>
      </c>
      <c r="B56" s="219"/>
      <c r="C56" s="219"/>
      <c r="D56" s="219"/>
      <c r="E56" s="210"/>
      <c r="F56" s="35">
        <f>D54+F54</f>
        <v>959184</v>
      </c>
      <c r="G56" s="223"/>
      <c r="H56" s="35">
        <f>F56+H54</f>
        <v>1482945</v>
      </c>
      <c r="I56" s="223"/>
      <c r="J56" s="40">
        <f>H56+J54</f>
        <v>1999497</v>
      </c>
      <c r="K56" s="223"/>
      <c r="L56" s="40">
        <f>J56+L54</f>
        <v>2528999</v>
      </c>
      <c r="M56" s="223"/>
      <c r="N56" s="40">
        <f>L56+N54</f>
        <v>3106838</v>
      </c>
      <c r="O56" s="223"/>
      <c r="P56" s="40">
        <f>N56+P54</f>
        <v>3641347</v>
      </c>
      <c r="Q56" s="223"/>
      <c r="R56" s="40">
        <f>P56+R54</f>
        <v>4160403</v>
      </c>
      <c r="S56" s="223"/>
      <c r="T56" s="40">
        <f>R56+T54</f>
        <v>4701149</v>
      </c>
      <c r="U56" s="223"/>
      <c r="V56" s="40">
        <f>T56+V54</f>
        <v>5257593</v>
      </c>
      <c r="W56" s="223"/>
      <c r="X56" s="40">
        <f>V56+X54</f>
        <v>5768639</v>
      </c>
      <c r="Y56" s="223"/>
      <c r="Z56" s="40">
        <f>X56+Z54</f>
        <v>6306705</v>
      </c>
      <c r="AA56" s="229"/>
      <c r="AB56" s="206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4" ht="13.5" customHeight="1" thickBot="1">
      <c r="A57" s="201"/>
      <c r="B57" s="220"/>
      <c r="C57" s="220"/>
      <c r="D57" s="220"/>
      <c r="E57" s="211"/>
      <c r="F57" s="14">
        <f>D55+F55</f>
        <v>61040222</v>
      </c>
      <c r="G57" s="224"/>
      <c r="H57" s="14">
        <f>F57+H55</f>
        <v>94083468</v>
      </c>
      <c r="I57" s="224"/>
      <c r="J57" s="14">
        <f>H57+J55</f>
        <v>126056419</v>
      </c>
      <c r="K57" s="224"/>
      <c r="L57" s="14">
        <f>J57+L55</f>
        <v>159256696</v>
      </c>
      <c r="M57" s="224"/>
      <c r="N57" s="14">
        <f>L57+N55</f>
        <v>193487646</v>
      </c>
      <c r="O57" s="224"/>
      <c r="P57" s="14">
        <f>N57+P55</f>
        <v>228254246</v>
      </c>
      <c r="Q57" s="224"/>
      <c r="R57" s="14">
        <f>P57+R55</f>
        <v>263021984</v>
      </c>
      <c r="S57" s="224"/>
      <c r="T57" s="14">
        <f>R57+T55</f>
        <v>295608697</v>
      </c>
      <c r="U57" s="224"/>
      <c r="V57" s="14">
        <f>T57+V55</f>
        <v>332277344</v>
      </c>
      <c r="W57" s="224"/>
      <c r="X57" s="14">
        <f>V57+X55</f>
        <v>365377374</v>
      </c>
      <c r="Y57" s="224"/>
      <c r="Z57" s="14">
        <f>X57+Z55</f>
        <v>401915310</v>
      </c>
      <c r="AA57" s="230"/>
      <c r="AB57" s="207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6:54" ht="13.5">
      <c r="F58" s="147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</row>
    <row r="59" spans="6:54" ht="13.5">
      <c r="F59" s="149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2:51" ht="13.5">
      <c r="B60" s="150"/>
      <c r="C60" s="150"/>
      <c r="N60" s="48"/>
      <c r="P60" s="48"/>
      <c r="Q60"/>
      <c r="R60" s="48"/>
      <c r="S60"/>
      <c r="T60" s="48"/>
      <c r="U60"/>
      <c r="V60" s="48"/>
      <c r="W60"/>
      <c r="X60" s="48"/>
      <c r="Y6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4:51" ht="13.5">
      <c r="N61" s="48"/>
      <c r="P61" s="48"/>
      <c r="Q61"/>
      <c r="R61" s="48"/>
      <c r="S61"/>
      <c r="T61" s="48"/>
      <c r="U61"/>
      <c r="V61" s="48"/>
      <c r="W61"/>
      <c r="X61" s="48"/>
      <c r="Y6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30:54" ht="13.5"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</row>
    <row r="63" spans="30:54" ht="13.5"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</row>
    <row r="64" spans="30:54" ht="13.5"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30:54" ht="13.5"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</sheetData>
  <sheetProtection/>
  <mergeCells count="127">
    <mergeCell ref="D2:J2"/>
    <mergeCell ref="A3:A4"/>
    <mergeCell ref="AX51:AX52"/>
    <mergeCell ref="AY51:AY52"/>
    <mergeCell ref="AZ51:AZ52"/>
    <mergeCell ref="AW34:BB34"/>
    <mergeCell ref="AX35:AX36"/>
    <mergeCell ref="AY35:AY36"/>
    <mergeCell ref="AZ35:AZ36"/>
    <mergeCell ref="AQ51:AQ52"/>
    <mergeCell ref="AY18:AY19"/>
    <mergeCell ref="AZ18:AZ19"/>
    <mergeCell ref="AP34:AU34"/>
    <mergeCell ref="AQ18:AQ19"/>
    <mergeCell ref="AR18:AR19"/>
    <mergeCell ref="AS18:AS19"/>
    <mergeCell ref="AJ35:AJ36"/>
    <mergeCell ref="AR35:AR36"/>
    <mergeCell ref="AS35:AS36"/>
    <mergeCell ref="AS51:AS52"/>
    <mergeCell ref="AQ35:AQ36"/>
    <mergeCell ref="AX18:AX19"/>
    <mergeCell ref="AR51:AR52"/>
    <mergeCell ref="AH18:AH19"/>
    <mergeCell ref="AI18:AI19"/>
    <mergeCell ref="AJ18:AJ19"/>
    <mergeCell ref="AD34:AE34"/>
    <mergeCell ref="AH51:AH52"/>
    <mergeCell ref="AI51:AI52"/>
    <mergeCell ref="AJ51:AJ52"/>
    <mergeCell ref="AG34:AL34"/>
    <mergeCell ref="AH35:AH36"/>
    <mergeCell ref="AI35:AI36"/>
    <mergeCell ref="Q29:Q30"/>
    <mergeCell ref="S29:S30"/>
    <mergeCell ref="U29:U30"/>
    <mergeCell ref="B29:B30"/>
    <mergeCell ref="D29:D30"/>
    <mergeCell ref="E29:E30"/>
    <mergeCell ref="G29:G30"/>
    <mergeCell ref="C29:C30"/>
    <mergeCell ref="Q27:Q28"/>
    <mergeCell ref="S27:S28"/>
    <mergeCell ref="U27:U28"/>
    <mergeCell ref="W27:W28"/>
    <mergeCell ref="Y27:Y28"/>
    <mergeCell ref="AA27:AA28"/>
    <mergeCell ref="Y29:Y30"/>
    <mergeCell ref="AA29:AA30"/>
    <mergeCell ref="W29:W30"/>
    <mergeCell ref="S54:S55"/>
    <mergeCell ref="W54:W55"/>
    <mergeCell ref="W56:W57"/>
    <mergeCell ref="Y54:Y55"/>
    <mergeCell ref="Y56:Y57"/>
    <mergeCell ref="AA54:AA55"/>
    <mergeCell ref="AA56:AA57"/>
    <mergeCell ref="M54:M55"/>
    <mergeCell ref="M56:M57"/>
    <mergeCell ref="S56:S57"/>
    <mergeCell ref="U54:U55"/>
    <mergeCell ref="U56:U57"/>
    <mergeCell ref="O54:O55"/>
    <mergeCell ref="O56:O57"/>
    <mergeCell ref="Q54:Q55"/>
    <mergeCell ref="Q56:Q57"/>
    <mergeCell ref="B56:B57"/>
    <mergeCell ref="E54:E55"/>
    <mergeCell ref="C56:C57"/>
    <mergeCell ref="G54:G55"/>
    <mergeCell ref="G56:G57"/>
    <mergeCell ref="I54:I55"/>
    <mergeCell ref="I56:I57"/>
    <mergeCell ref="D3:E3"/>
    <mergeCell ref="F3:G3"/>
    <mergeCell ref="H3:I3"/>
    <mergeCell ref="J3:K3"/>
    <mergeCell ref="D56:D57"/>
    <mergeCell ref="E56:E57"/>
    <mergeCell ref="K54:K55"/>
    <mergeCell ref="K56:K57"/>
    <mergeCell ref="E27:E28"/>
    <mergeCell ref="G27:G28"/>
    <mergeCell ref="T3:U3"/>
    <mergeCell ref="V3:W3"/>
    <mergeCell ref="X3:Y3"/>
    <mergeCell ref="Z3:AA3"/>
    <mergeCell ref="L3:M3"/>
    <mergeCell ref="N3:O3"/>
    <mergeCell ref="P3:Q3"/>
    <mergeCell ref="R3:S3"/>
    <mergeCell ref="AB29:AB30"/>
    <mergeCell ref="AB56:AB57"/>
    <mergeCell ref="I27:I28"/>
    <mergeCell ref="I29:I30"/>
    <mergeCell ref="K27:K28"/>
    <mergeCell ref="K29:K30"/>
    <mergeCell ref="M27:M28"/>
    <mergeCell ref="M29:M30"/>
    <mergeCell ref="O27:O28"/>
    <mergeCell ref="O29:O30"/>
    <mergeCell ref="A13:A14"/>
    <mergeCell ref="A15:A16"/>
    <mergeCell ref="A17:A18"/>
    <mergeCell ref="A19:A20"/>
    <mergeCell ref="A5:A6"/>
    <mergeCell ref="A7:A8"/>
    <mergeCell ref="A9:A10"/>
    <mergeCell ref="A11:A12"/>
    <mergeCell ref="A29:A30"/>
    <mergeCell ref="A32:A33"/>
    <mergeCell ref="A34:A35"/>
    <mergeCell ref="A38:A39"/>
    <mergeCell ref="A36:A37"/>
    <mergeCell ref="A21:A22"/>
    <mergeCell ref="A23:A24"/>
    <mergeCell ref="A25:A26"/>
    <mergeCell ref="A27:A28"/>
    <mergeCell ref="A56:A57"/>
    <mergeCell ref="A48:A49"/>
    <mergeCell ref="A50:A51"/>
    <mergeCell ref="A52:A53"/>
    <mergeCell ref="A54:A55"/>
    <mergeCell ref="A40:A41"/>
    <mergeCell ref="A42:A43"/>
    <mergeCell ref="A44:A45"/>
    <mergeCell ref="A46:A4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102"/>
  <sheetViews>
    <sheetView zoomScalePageLayoutView="0" workbookViewId="0" topLeftCell="AF28">
      <selection activeCell="AP38" sqref="AP38:AU38"/>
    </sheetView>
  </sheetViews>
  <sheetFormatPr defaultColWidth="8.875" defaultRowHeight="13.5"/>
  <cols>
    <col min="1" max="1" width="4.125" style="73" customWidth="1"/>
    <col min="2" max="2" width="15.25390625" style="73" customWidth="1"/>
    <col min="3" max="4" width="11.375" style="73" customWidth="1"/>
    <col min="5" max="5" width="8.625" style="73" customWidth="1"/>
    <col min="6" max="7" width="12.75390625" style="73" customWidth="1"/>
    <col min="8" max="9" width="4.125" style="73" customWidth="1"/>
    <col min="10" max="10" width="14.875" style="73" customWidth="1"/>
    <col min="11" max="12" width="11.625" style="73" customWidth="1"/>
    <col min="13" max="13" width="8.625" style="73" customWidth="1"/>
    <col min="14" max="15" width="12.75390625" style="73" customWidth="1"/>
    <col min="16" max="17" width="4.125" style="73" customWidth="1"/>
    <col min="18" max="18" width="14.75390625" style="73" customWidth="1"/>
    <col min="19" max="20" width="11.625" style="73" customWidth="1"/>
    <col min="21" max="21" width="8.625" style="73" customWidth="1"/>
    <col min="22" max="23" width="12.875" style="73" customWidth="1"/>
    <col min="24" max="25" width="4.125" style="73" customWidth="1"/>
    <col min="26" max="26" width="14.75390625" style="73" customWidth="1"/>
    <col min="27" max="28" width="11.625" style="73" customWidth="1"/>
    <col min="29" max="29" width="8.625" style="73" customWidth="1"/>
    <col min="30" max="31" width="12.875" style="73" customWidth="1"/>
    <col min="32" max="33" width="4.125" style="73" customWidth="1"/>
    <col min="34" max="34" width="15.25390625" style="73" customWidth="1"/>
    <col min="35" max="36" width="12.00390625" style="73" customWidth="1"/>
    <col min="37" max="37" width="8.50390625" style="73" customWidth="1"/>
    <col min="38" max="39" width="12.375" style="73" customWidth="1"/>
    <col min="40" max="41" width="4.125" style="73" customWidth="1"/>
    <col min="42" max="42" width="13.875" style="73" customWidth="1"/>
    <col min="43" max="43" width="11.625" style="73" customWidth="1"/>
    <col min="44" max="44" width="12.625" style="73" customWidth="1"/>
    <col min="45" max="45" width="8.875" style="73" customWidth="1"/>
    <col min="46" max="47" width="12.625" style="73" customWidth="1"/>
    <col min="48" max="48" width="4.125" style="73" customWidth="1"/>
    <col min="49" max="16384" width="8.875" style="73" customWidth="1"/>
  </cols>
  <sheetData>
    <row r="1" spans="2:47" ht="74.25" customHeight="1" thickBot="1">
      <c r="B1" s="235" t="s">
        <v>121</v>
      </c>
      <c r="C1" s="235"/>
      <c r="D1" s="235"/>
      <c r="E1" s="235"/>
      <c r="F1" s="235"/>
      <c r="G1" s="235"/>
      <c r="H1" s="18"/>
      <c r="I1" s="18"/>
      <c r="J1" s="235" t="s">
        <v>123</v>
      </c>
      <c r="K1" s="235"/>
      <c r="L1" s="235"/>
      <c r="M1" s="235"/>
      <c r="N1" s="235"/>
      <c r="O1" s="235"/>
      <c r="P1" s="18"/>
      <c r="Q1" s="18"/>
      <c r="R1" s="235" t="s">
        <v>125</v>
      </c>
      <c r="S1" s="235"/>
      <c r="T1" s="235"/>
      <c r="U1" s="235"/>
      <c r="V1" s="235"/>
      <c r="W1" s="235"/>
      <c r="X1" s="18"/>
      <c r="Y1" s="18"/>
      <c r="Z1" s="235" t="s">
        <v>127</v>
      </c>
      <c r="AA1" s="235"/>
      <c r="AB1" s="235"/>
      <c r="AC1" s="235"/>
      <c r="AD1" s="235"/>
      <c r="AE1" s="235"/>
      <c r="AF1" s="18"/>
      <c r="AH1" s="235" t="s">
        <v>129</v>
      </c>
      <c r="AI1" s="235"/>
      <c r="AJ1" s="235"/>
      <c r="AK1" s="235"/>
      <c r="AL1" s="235"/>
      <c r="AM1" s="235"/>
      <c r="AP1" s="235" t="s">
        <v>131</v>
      </c>
      <c r="AQ1" s="235"/>
      <c r="AR1" s="235"/>
      <c r="AS1" s="235"/>
      <c r="AT1" s="235"/>
      <c r="AU1" s="235"/>
    </row>
    <row r="2" spans="2:47" ht="15.75" customHeight="1">
      <c r="B2" s="112" t="s">
        <v>28</v>
      </c>
      <c r="C2" s="241" t="s">
        <v>77</v>
      </c>
      <c r="D2" s="239" t="s">
        <v>78</v>
      </c>
      <c r="E2" s="239" t="s">
        <v>14</v>
      </c>
      <c r="F2" s="113" t="s">
        <v>24</v>
      </c>
      <c r="G2" s="114" t="s">
        <v>25</v>
      </c>
      <c r="H2" s="22"/>
      <c r="I2" s="22"/>
      <c r="J2" s="112" t="s">
        <v>28</v>
      </c>
      <c r="K2" s="241" t="s">
        <v>77</v>
      </c>
      <c r="L2" s="239" t="s">
        <v>78</v>
      </c>
      <c r="M2" s="239" t="s">
        <v>14</v>
      </c>
      <c r="N2" s="113" t="s">
        <v>24</v>
      </c>
      <c r="O2" s="114" t="s">
        <v>25</v>
      </c>
      <c r="P2" s="22"/>
      <c r="Q2" s="22"/>
      <c r="R2" s="112" t="s">
        <v>28</v>
      </c>
      <c r="S2" s="241" t="s">
        <v>77</v>
      </c>
      <c r="T2" s="239" t="s">
        <v>78</v>
      </c>
      <c r="U2" s="239" t="s">
        <v>14</v>
      </c>
      <c r="V2" s="113" t="s">
        <v>24</v>
      </c>
      <c r="W2" s="114" t="s">
        <v>25</v>
      </c>
      <c r="X2" s="22"/>
      <c r="Y2" s="22"/>
      <c r="Z2" s="112" t="s">
        <v>28</v>
      </c>
      <c r="AA2" s="241" t="s">
        <v>77</v>
      </c>
      <c r="AB2" s="239" t="s">
        <v>78</v>
      </c>
      <c r="AC2" s="239" t="s">
        <v>14</v>
      </c>
      <c r="AD2" s="113" t="s">
        <v>24</v>
      </c>
      <c r="AE2" s="114" t="s">
        <v>25</v>
      </c>
      <c r="AF2" s="22"/>
      <c r="AH2" s="112" t="s">
        <v>28</v>
      </c>
      <c r="AI2" s="241" t="s">
        <v>77</v>
      </c>
      <c r="AJ2" s="239" t="s">
        <v>78</v>
      </c>
      <c r="AK2" s="239" t="s">
        <v>14</v>
      </c>
      <c r="AL2" s="113" t="s">
        <v>24</v>
      </c>
      <c r="AM2" s="114" t="s">
        <v>25</v>
      </c>
      <c r="AP2" s="112" t="s">
        <v>28</v>
      </c>
      <c r="AQ2" s="241" t="s">
        <v>77</v>
      </c>
      <c r="AR2" s="239" t="s">
        <v>78</v>
      </c>
      <c r="AS2" s="239" t="s">
        <v>14</v>
      </c>
      <c r="AT2" s="113" t="s">
        <v>24</v>
      </c>
      <c r="AU2" s="114" t="s">
        <v>25</v>
      </c>
    </row>
    <row r="3" spans="2:47" ht="15.75" customHeight="1">
      <c r="B3" s="115" t="s">
        <v>27</v>
      </c>
      <c r="C3" s="242"/>
      <c r="D3" s="243"/>
      <c r="E3" s="243"/>
      <c r="F3" s="116" t="s">
        <v>79</v>
      </c>
      <c r="G3" s="117" t="s">
        <v>80</v>
      </c>
      <c r="H3" s="63"/>
      <c r="I3" s="63"/>
      <c r="J3" s="115" t="s">
        <v>27</v>
      </c>
      <c r="K3" s="242"/>
      <c r="L3" s="243"/>
      <c r="M3" s="240"/>
      <c r="N3" s="120" t="s">
        <v>79</v>
      </c>
      <c r="O3" s="121" t="s">
        <v>80</v>
      </c>
      <c r="P3" s="63"/>
      <c r="Q3" s="63"/>
      <c r="R3" s="115" t="s">
        <v>27</v>
      </c>
      <c r="S3" s="242"/>
      <c r="T3" s="243"/>
      <c r="U3" s="240"/>
      <c r="V3" s="120" t="s">
        <v>79</v>
      </c>
      <c r="W3" s="121" t="s">
        <v>80</v>
      </c>
      <c r="X3" s="63"/>
      <c r="Y3" s="63"/>
      <c r="Z3" s="115" t="s">
        <v>27</v>
      </c>
      <c r="AA3" s="242"/>
      <c r="AB3" s="243"/>
      <c r="AC3" s="240"/>
      <c r="AD3" s="120" t="s">
        <v>79</v>
      </c>
      <c r="AE3" s="121" t="s">
        <v>80</v>
      </c>
      <c r="AF3" s="63"/>
      <c r="AH3" s="115" t="s">
        <v>27</v>
      </c>
      <c r="AI3" s="242"/>
      <c r="AJ3" s="243"/>
      <c r="AK3" s="240"/>
      <c r="AL3" s="120" t="s">
        <v>79</v>
      </c>
      <c r="AM3" s="121" t="s">
        <v>80</v>
      </c>
      <c r="AP3" s="115" t="s">
        <v>27</v>
      </c>
      <c r="AQ3" s="242"/>
      <c r="AR3" s="243"/>
      <c r="AS3" s="240"/>
      <c r="AT3" s="120" t="s">
        <v>79</v>
      </c>
      <c r="AU3" s="121" t="s">
        <v>80</v>
      </c>
    </row>
    <row r="4" spans="2:47" ht="18" customHeight="1">
      <c r="B4" s="122" t="s">
        <v>47</v>
      </c>
      <c r="C4" s="97">
        <v>267063</v>
      </c>
      <c r="D4" s="97">
        <v>988217</v>
      </c>
      <c r="E4" s="75">
        <f>IF(ISERROR(D4/C4),0,D4/C4)</f>
        <v>3.70031415808255</v>
      </c>
      <c r="F4" s="99">
        <f aca="true" t="shared" si="0" ref="F4:G14">C4</f>
        <v>267063</v>
      </c>
      <c r="G4" s="103">
        <f t="shared" si="0"/>
        <v>988217</v>
      </c>
      <c r="H4" s="77"/>
      <c r="I4" s="77"/>
      <c r="J4" s="122" t="s">
        <v>47</v>
      </c>
      <c r="K4" s="97">
        <v>133579</v>
      </c>
      <c r="L4" s="97">
        <v>600659</v>
      </c>
      <c r="M4" s="75">
        <f>IF(ISERROR(L4/K4),0,L4/K4)</f>
        <v>4.496657408724425</v>
      </c>
      <c r="N4" s="76">
        <f aca="true" t="shared" si="1" ref="N4:N14">F4+K4</f>
        <v>400642</v>
      </c>
      <c r="O4" s="129">
        <f aca="true" t="shared" si="2" ref="O4:O14">G4+L4</f>
        <v>1588876</v>
      </c>
      <c r="P4" s="77"/>
      <c r="Q4" s="77"/>
      <c r="R4" s="122" t="s">
        <v>47</v>
      </c>
      <c r="S4" s="97">
        <v>392108</v>
      </c>
      <c r="T4" s="97">
        <v>1206547</v>
      </c>
      <c r="U4" s="75">
        <f>IF(ISERROR(T4/S4),0,T4/S4)</f>
        <v>3.077078253950442</v>
      </c>
      <c r="V4" s="76">
        <f aca="true" t="shared" si="3" ref="V4:V14">N4+S4</f>
        <v>792750</v>
      </c>
      <c r="W4" s="129">
        <f aca="true" t="shared" si="4" ref="W4:W14">O4+T4</f>
        <v>2795423</v>
      </c>
      <c r="X4" s="77"/>
      <c r="Y4" s="77"/>
      <c r="Z4" s="122" t="s">
        <v>47</v>
      </c>
      <c r="AA4" s="97">
        <v>44517</v>
      </c>
      <c r="AB4" s="97">
        <v>270020</v>
      </c>
      <c r="AC4" s="75">
        <f>IF(ISERROR(AB4/AA4),0,AB4/AA4)</f>
        <v>6.065547992901588</v>
      </c>
      <c r="AD4" s="76">
        <f aca="true" t="shared" si="5" ref="AD4:AD14">V4+AA4</f>
        <v>837267</v>
      </c>
      <c r="AE4" s="129">
        <f aca="true" t="shared" si="6" ref="AE4:AE14">W4+AB4</f>
        <v>3065443</v>
      </c>
      <c r="AF4" s="77"/>
      <c r="AH4" s="122" t="s">
        <v>47</v>
      </c>
      <c r="AI4" s="97">
        <v>73115</v>
      </c>
      <c r="AJ4" s="97">
        <v>367059</v>
      </c>
      <c r="AK4" s="75">
        <f>IF(ISERROR(AJ4/AI4),0,AJ4/AI4)</f>
        <v>5.020296792723792</v>
      </c>
      <c r="AL4" s="76">
        <f aca="true" t="shared" si="7" ref="AL4:AL14">AD4+AI4</f>
        <v>910382</v>
      </c>
      <c r="AM4" s="129">
        <f aca="true" t="shared" si="8" ref="AM4:AM14">AE4+AJ4</f>
        <v>3432502</v>
      </c>
      <c r="AP4" s="122" t="s">
        <v>47</v>
      </c>
      <c r="AQ4" s="97">
        <v>67559</v>
      </c>
      <c r="AR4" s="97">
        <v>357868</v>
      </c>
      <c r="AS4" s="75">
        <f aca="true" t="shared" si="9" ref="AS4:AS14">IF(ISERROR(AR4/AQ4),0,AR4/AQ4)</f>
        <v>5.297118074571856</v>
      </c>
      <c r="AT4" s="76">
        <f aca="true" t="shared" si="10" ref="AT4:AT14">AL4+AQ4</f>
        <v>977941</v>
      </c>
      <c r="AU4" s="129">
        <f aca="true" t="shared" si="11" ref="AU4:AU14">AM4+AR4</f>
        <v>3790370</v>
      </c>
    </row>
    <row r="5" spans="2:47" ht="18" customHeight="1">
      <c r="B5" s="122" t="s">
        <v>38</v>
      </c>
      <c r="C5" s="97">
        <v>26930</v>
      </c>
      <c r="D5" s="97">
        <v>475217</v>
      </c>
      <c r="E5" s="75">
        <f>IF(ISERROR(D5/C5),0,D5/C5)</f>
        <v>17.646379502413666</v>
      </c>
      <c r="F5" s="99">
        <f t="shared" si="0"/>
        <v>26930</v>
      </c>
      <c r="G5" s="103">
        <f t="shared" si="0"/>
        <v>475217</v>
      </c>
      <c r="H5" s="77"/>
      <c r="I5" s="77"/>
      <c r="J5" s="122" t="s">
        <v>38</v>
      </c>
      <c r="K5" s="97">
        <v>27630</v>
      </c>
      <c r="L5" s="97">
        <v>473422</v>
      </c>
      <c r="M5" s="75">
        <f>IF(ISERROR(L5/K5),0,L5/K5)</f>
        <v>17.134346724574737</v>
      </c>
      <c r="N5" s="76">
        <f t="shared" si="1"/>
        <v>54560</v>
      </c>
      <c r="O5" s="129">
        <f t="shared" si="2"/>
        <v>948639</v>
      </c>
      <c r="P5" s="77"/>
      <c r="Q5" s="77"/>
      <c r="R5" s="122" t="s">
        <v>38</v>
      </c>
      <c r="S5" s="97">
        <v>27894</v>
      </c>
      <c r="T5" s="97">
        <v>464903</v>
      </c>
      <c r="U5" s="75">
        <f>IF(ISERROR(T5/S5),0,T5/S5)</f>
        <v>16.66677421667742</v>
      </c>
      <c r="V5" s="76">
        <f t="shared" si="3"/>
        <v>82454</v>
      </c>
      <c r="W5" s="129">
        <f t="shared" si="4"/>
        <v>1413542</v>
      </c>
      <c r="X5" s="77"/>
      <c r="Y5" s="77"/>
      <c r="Z5" s="122" t="s">
        <v>38</v>
      </c>
      <c r="AA5" s="97">
        <v>17771</v>
      </c>
      <c r="AB5" s="97">
        <v>294343</v>
      </c>
      <c r="AC5" s="75">
        <f>IF(ISERROR(AB5/AA5),0,AB5/AA5)</f>
        <v>16.56310843509088</v>
      </c>
      <c r="AD5" s="76">
        <f t="shared" si="5"/>
        <v>100225</v>
      </c>
      <c r="AE5" s="129">
        <f t="shared" si="6"/>
        <v>1707885</v>
      </c>
      <c r="AF5" s="77"/>
      <c r="AH5" s="122" t="s">
        <v>38</v>
      </c>
      <c r="AI5" s="97">
        <v>22880</v>
      </c>
      <c r="AJ5" s="97">
        <v>389607</v>
      </c>
      <c r="AK5" s="75">
        <f>IF(ISERROR(AJ5/AI5),0,AJ5/AI5)</f>
        <v>17.028277972027972</v>
      </c>
      <c r="AL5" s="76">
        <f t="shared" si="7"/>
        <v>123105</v>
      </c>
      <c r="AM5" s="129">
        <f t="shared" si="8"/>
        <v>2097492</v>
      </c>
      <c r="AP5" s="122" t="s">
        <v>38</v>
      </c>
      <c r="AQ5" s="97">
        <v>27732</v>
      </c>
      <c r="AR5" s="97">
        <v>474874</v>
      </c>
      <c r="AS5" s="75">
        <f t="shared" si="9"/>
        <v>17.12368383095341</v>
      </c>
      <c r="AT5" s="76">
        <f t="shared" si="10"/>
        <v>150837</v>
      </c>
      <c r="AU5" s="129">
        <f t="shared" si="11"/>
        <v>2572366</v>
      </c>
    </row>
    <row r="6" spans="2:47" ht="18" customHeight="1">
      <c r="B6" s="122" t="s">
        <v>48</v>
      </c>
      <c r="C6" s="97">
        <v>985098</v>
      </c>
      <c r="D6" s="97">
        <v>2478309</v>
      </c>
      <c r="E6" s="75">
        <f>IF(ISERROR(D6/C6),0,D6/C6)</f>
        <v>2.5157994433041178</v>
      </c>
      <c r="F6" s="99">
        <f t="shared" si="0"/>
        <v>985098</v>
      </c>
      <c r="G6" s="103">
        <f t="shared" si="0"/>
        <v>2478309</v>
      </c>
      <c r="H6" s="77"/>
      <c r="I6" s="77"/>
      <c r="J6" s="122" t="s">
        <v>48</v>
      </c>
      <c r="K6" s="97">
        <v>671373</v>
      </c>
      <c r="L6" s="97">
        <v>1902790</v>
      </c>
      <c r="M6" s="75">
        <f>IF(ISERROR(L6/K6),0,L6/K6)</f>
        <v>2.8341771265749442</v>
      </c>
      <c r="N6" s="76">
        <f t="shared" si="1"/>
        <v>1656471</v>
      </c>
      <c r="O6" s="129">
        <f t="shared" si="2"/>
        <v>4381099</v>
      </c>
      <c r="P6" s="77"/>
      <c r="Q6" s="77"/>
      <c r="R6" s="122" t="s">
        <v>48</v>
      </c>
      <c r="S6" s="97">
        <v>852665</v>
      </c>
      <c r="T6" s="97">
        <v>2197632</v>
      </c>
      <c r="U6" s="75">
        <f>IF(ISERROR(T6/S6),0,T6/S6)</f>
        <v>2.5773686031442593</v>
      </c>
      <c r="V6" s="76">
        <f t="shared" si="3"/>
        <v>2509136</v>
      </c>
      <c r="W6" s="129">
        <f t="shared" si="4"/>
        <v>6578731</v>
      </c>
      <c r="X6" s="77"/>
      <c r="Y6" s="77"/>
      <c r="Z6" s="122" t="s">
        <v>48</v>
      </c>
      <c r="AA6" s="97">
        <v>985100</v>
      </c>
      <c r="AB6" s="97">
        <v>2336614</v>
      </c>
      <c r="AC6" s="75">
        <f>IF(ISERROR(AB6/AA6),0,AB6/AA6)</f>
        <v>2.371956146584103</v>
      </c>
      <c r="AD6" s="76">
        <f t="shared" si="5"/>
        <v>3494236</v>
      </c>
      <c r="AE6" s="129">
        <f t="shared" si="6"/>
        <v>8915345</v>
      </c>
      <c r="AF6" s="77"/>
      <c r="AH6" s="122" t="s">
        <v>48</v>
      </c>
      <c r="AI6" s="97">
        <v>574191</v>
      </c>
      <c r="AJ6" s="97">
        <v>1632680</v>
      </c>
      <c r="AK6" s="75">
        <f>IF(ISERROR(AJ6/AI6),0,AJ6/AI6)</f>
        <v>2.843444080454065</v>
      </c>
      <c r="AL6" s="76">
        <f t="shared" si="7"/>
        <v>4068427</v>
      </c>
      <c r="AM6" s="129">
        <f t="shared" si="8"/>
        <v>10548025</v>
      </c>
      <c r="AP6" s="122" t="s">
        <v>48</v>
      </c>
      <c r="AQ6" s="97">
        <v>678574</v>
      </c>
      <c r="AR6" s="97">
        <v>1752769</v>
      </c>
      <c r="AS6" s="75">
        <f t="shared" si="9"/>
        <v>2.5830182117204608</v>
      </c>
      <c r="AT6" s="76">
        <f t="shared" si="10"/>
        <v>4747001</v>
      </c>
      <c r="AU6" s="129">
        <f t="shared" si="11"/>
        <v>12300794</v>
      </c>
    </row>
    <row r="7" spans="2:47" ht="18" customHeight="1">
      <c r="B7" s="122" t="s">
        <v>101</v>
      </c>
      <c r="C7" s="97">
        <v>218796</v>
      </c>
      <c r="D7" s="97">
        <v>543384</v>
      </c>
      <c r="E7" s="75">
        <f aca="true" t="shared" si="12" ref="E7:E14">IF(ISERROR(D7/C7),0,D7/C7)</f>
        <v>2.4835188943125104</v>
      </c>
      <c r="F7" s="99">
        <f t="shared" si="0"/>
        <v>218796</v>
      </c>
      <c r="G7" s="103">
        <f t="shared" si="0"/>
        <v>543384</v>
      </c>
      <c r="H7" s="77"/>
      <c r="I7" s="77"/>
      <c r="J7" s="122" t="s">
        <v>101</v>
      </c>
      <c r="K7" s="97">
        <v>256162</v>
      </c>
      <c r="L7" s="97">
        <v>550483</v>
      </c>
      <c r="M7" s="75">
        <f aca="true" t="shared" si="13" ref="M7:M14">IF(ISERROR(L7/K7),0,L7/K7)</f>
        <v>2.1489643272616545</v>
      </c>
      <c r="N7" s="76">
        <f t="shared" si="1"/>
        <v>474958</v>
      </c>
      <c r="O7" s="129">
        <f t="shared" si="2"/>
        <v>1093867</v>
      </c>
      <c r="P7" s="77"/>
      <c r="Q7" s="77"/>
      <c r="R7" s="122" t="s">
        <v>101</v>
      </c>
      <c r="S7" s="97">
        <v>239896</v>
      </c>
      <c r="T7" s="97">
        <v>658086</v>
      </c>
      <c r="U7" s="75">
        <f aca="true" t="shared" si="14" ref="U7:U14">IF(ISERROR(T7/S7),0,T7/S7)</f>
        <v>2.7432137259479106</v>
      </c>
      <c r="V7" s="76">
        <f t="shared" si="3"/>
        <v>714854</v>
      </c>
      <c r="W7" s="129">
        <f t="shared" si="4"/>
        <v>1751953</v>
      </c>
      <c r="X7" s="77"/>
      <c r="Y7" s="77"/>
      <c r="Z7" s="122" t="s">
        <v>101</v>
      </c>
      <c r="AA7" s="97">
        <v>278108</v>
      </c>
      <c r="AB7" s="97">
        <v>647026</v>
      </c>
      <c r="AC7" s="75">
        <f aca="true" t="shared" si="15" ref="AC7:AC14">IF(ISERROR(AB7/AA7),0,AB7/AA7)</f>
        <v>2.3265278237231577</v>
      </c>
      <c r="AD7" s="76">
        <f t="shared" si="5"/>
        <v>992962</v>
      </c>
      <c r="AE7" s="129">
        <f t="shared" si="6"/>
        <v>2398979</v>
      </c>
      <c r="AF7" s="77"/>
      <c r="AH7" s="122" t="s">
        <v>101</v>
      </c>
      <c r="AI7" s="97">
        <v>127122</v>
      </c>
      <c r="AJ7" s="97">
        <v>328782</v>
      </c>
      <c r="AK7" s="75">
        <f aca="true" t="shared" si="16" ref="AK7:AK14">IF(ISERROR(AJ7/AI7),0,AJ7/AI7)</f>
        <v>2.5863501203568227</v>
      </c>
      <c r="AL7" s="76">
        <f t="shared" si="7"/>
        <v>1120084</v>
      </c>
      <c r="AM7" s="129">
        <f t="shared" si="8"/>
        <v>2727761</v>
      </c>
      <c r="AP7" s="122" t="s">
        <v>101</v>
      </c>
      <c r="AQ7" s="97">
        <v>203188</v>
      </c>
      <c r="AR7" s="97">
        <v>725491</v>
      </c>
      <c r="AS7" s="75">
        <f t="shared" si="9"/>
        <v>3.5705405831053016</v>
      </c>
      <c r="AT7" s="76">
        <f t="shared" si="10"/>
        <v>1323272</v>
      </c>
      <c r="AU7" s="129">
        <f t="shared" si="11"/>
        <v>3453252</v>
      </c>
    </row>
    <row r="8" spans="2:47" ht="18" customHeight="1">
      <c r="B8" s="122" t="s">
        <v>93</v>
      </c>
      <c r="C8" s="97">
        <v>10587</v>
      </c>
      <c r="D8" s="97">
        <v>177683</v>
      </c>
      <c r="E8" s="75">
        <f t="shared" si="12"/>
        <v>16.783130254085197</v>
      </c>
      <c r="F8" s="99">
        <f t="shared" si="0"/>
        <v>10587</v>
      </c>
      <c r="G8" s="103">
        <f t="shared" si="0"/>
        <v>177683</v>
      </c>
      <c r="H8" s="77"/>
      <c r="I8" s="77"/>
      <c r="J8" s="122" t="s">
        <v>93</v>
      </c>
      <c r="K8" s="97">
        <v>10107</v>
      </c>
      <c r="L8" s="97">
        <v>181307</v>
      </c>
      <c r="M8" s="75">
        <f t="shared" si="13"/>
        <v>17.93875531809637</v>
      </c>
      <c r="N8" s="76">
        <f t="shared" si="1"/>
        <v>20694</v>
      </c>
      <c r="O8" s="129">
        <f t="shared" si="2"/>
        <v>358990</v>
      </c>
      <c r="P8" s="77"/>
      <c r="Q8" s="77"/>
      <c r="R8" s="122" t="s">
        <v>93</v>
      </c>
      <c r="S8" s="97">
        <v>9405</v>
      </c>
      <c r="T8" s="97">
        <v>164250</v>
      </c>
      <c r="U8" s="75">
        <f t="shared" si="14"/>
        <v>17.464114832535884</v>
      </c>
      <c r="V8" s="76">
        <f t="shared" si="3"/>
        <v>30099</v>
      </c>
      <c r="W8" s="129">
        <f t="shared" si="4"/>
        <v>523240</v>
      </c>
      <c r="X8" s="77"/>
      <c r="Y8" s="77"/>
      <c r="Z8" s="122" t="s">
        <v>93</v>
      </c>
      <c r="AA8" s="97">
        <v>8302</v>
      </c>
      <c r="AB8" s="97">
        <v>143380</v>
      </c>
      <c r="AC8" s="75">
        <f t="shared" si="15"/>
        <v>17.270537219947002</v>
      </c>
      <c r="AD8" s="76">
        <f t="shared" si="5"/>
        <v>38401</v>
      </c>
      <c r="AE8" s="129">
        <f t="shared" si="6"/>
        <v>666620</v>
      </c>
      <c r="AF8" s="77"/>
      <c r="AH8" s="122" t="s">
        <v>93</v>
      </c>
      <c r="AI8" s="97">
        <v>8241</v>
      </c>
      <c r="AJ8" s="97">
        <v>148594</v>
      </c>
      <c r="AK8" s="75">
        <f t="shared" si="16"/>
        <v>18.031064191238926</v>
      </c>
      <c r="AL8" s="76">
        <f t="shared" si="7"/>
        <v>46642</v>
      </c>
      <c r="AM8" s="129">
        <f t="shared" si="8"/>
        <v>815214</v>
      </c>
      <c r="AP8" s="122" t="s">
        <v>93</v>
      </c>
      <c r="AQ8" s="97">
        <v>8169</v>
      </c>
      <c r="AR8" s="97">
        <v>152763</v>
      </c>
      <c r="AS8" s="75">
        <f t="shared" si="9"/>
        <v>18.70033051781124</v>
      </c>
      <c r="AT8" s="76">
        <f t="shared" si="10"/>
        <v>54811</v>
      </c>
      <c r="AU8" s="129">
        <f t="shared" si="11"/>
        <v>967977</v>
      </c>
    </row>
    <row r="9" spans="2:47" ht="18" customHeight="1">
      <c r="B9" s="122" t="s">
        <v>49</v>
      </c>
      <c r="C9" s="97">
        <v>11420</v>
      </c>
      <c r="D9" s="97">
        <v>202658</v>
      </c>
      <c r="E9" s="75">
        <f t="shared" si="12"/>
        <v>17.745884413309984</v>
      </c>
      <c r="F9" s="99">
        <f t="shared" si="0"/>
        <v>11420</v>
      </c>
      <c r="G9" s="103">
        <f t="shared" si="0"/>
        <v>202658</v>
      </c>
      <c r="H9" s="77"/>
      <c r="I9" s="77"/>
      <c r="J9" s="122" t="s">
        <v>49</v>
      </c>
      <c r="K9" s="97">
        <v>6933</v>
      </c>
      <c r="L9" s="97">
        <v>121210</v>
      </c>
      <c r="M9" s="75">
        <f t="shared" si="13"/>
        <v>17.48305206981105</v>
      </c>
      <c r="N9" s="76">
        <f t="shared" si="1"/>
        <v>18353</v>
      </c>
      <c r="O9" s="129">
        <f t="shared" si="2"/>
        <v>323868</v>
      </c>
      <c r="P9" s="77"/>
      <c r="Q9" s="77"/>
      <c r="R9" s="122" t="s">
        <v>49</v>
      </c>
      <c r="S9" s="97">
        <v>11855</v>
      </c>
      <c r="T9" s="97">
        <v>199445</v>
      </c>
      <c r="U9" s="75">
        <f t="shared" si="14"/>
        <v>16.823703078869674</v>
      </c>
      <c r="V9" s="76">
        <f t="shared" si="3"/>
        <v>30208</v>
      </c>
      <c r="W9" s="129">
        <f t="shared" si="4"/>
        <v>523313</v>
      </c>
      <c r="X9" s="77"/>
      <c r="Y9" s="77"/>
      <c r="Z9" s="122" t="s">
        <v>49</v>
      </c>
      <c r="AA9" s="97">
        <v>8517</v>
      </c>
      <c r="AB9" s="97">
        <v>141812</v>
      </c>
      <c r="AC9" s="75">
        <f t="shared" si="15"/>
        <v>16.6504637783257</v>
      </c>
      <c r="AD9" s="76">
        <f t="shared" si="5"/>
        <v>38725</v>
      </c>
      <c r="AE9" s="129">
        <f t="shared" si="6"/>
        <v>665125</v>
      </c>
      <c r="AF9" s="77"/>
      <c r="AH9" s="122" t="s">
        <v>49</v>
      </c>
      <c r="AI9" s="97">
        <v>10643</v>
      </c>
      <c r="AJ9" s="97">
        <v>180878</v>
      </c>
      <c r="AK9" s="75">
        <f t="shared" si="16"/>
        <v>16.995020201071128</v>
      </c>
      <c r="AL9" s="76">
        <f t="shared" si="7"/>
        <v>49368</v>
      </c>
      <c r="AM9" s="129">
        <f t="shared" si="8"/>
        <v>846003</v>
      </c>
      <c r="AP9" s="122" t="s">
        <v>49</v>
      </c>
      <c r="AQ9" s="97">
        <v>8943</v>
      </c>
      <c r="AR9" s="97">
        <v>154682</v>
      </c>
      <c r="AS9" s="75">
        <f t="shared" si="9"/>
        <v>17.296432964329643</v>
      </c>
      <c r="AT9" s="76">
        <f t="shared" si="10"/>
        <v>58311</v>
      </c>
      <c r="AU9" s="129">
        <f t="shared" si="11"/>
        <v>1000685</v>
      </c>
    </row>
    <row r="10" spans="2:47" ht="18" customHeight="1">
      <c r="B10" s="122" t="s">
        <v>50</v>
      </c>
      <c r="C10" s="97">
        <v>0</v>
      </c>
      <c r="D10" s="97">
        <v>0</v>
      </c>
      <c r="E10" s="75">
        <f t="shared" si="12"/>
        <v>0</v>
      </c>
      <c r="F10" s="99">
        <f t="shared" si="0"/>
        <v>0</v>
      </c>
      <c r="G10" s="103">
        <f t="shared" si="0"/>
        <v>0</v>
      </c>
      <c r="H10" s="77"/>
      <c r="I10" s="77"/>
      <c r="J10" s="122" t="s">
        <v>50</v>
      </c>
      <c r="K10" s="97">
        <v>0</v>
      </c>
      <c r="L10" s="97">
        <v>0</v>
      </c>
      <c r="M10" s="75">
        <f t="shared" si="13"/>
        <v>0</v>
      </c>
      <c r="N10" s="76">
        <f t="shared" si="1"/>
        <v>0</v>
      </c>
      <c r="O10" s="129">
        <f t="shared" si="2"/>
        <v>0</v>
      </c>
      <c r="P10" s="77"/>
      <c r="Q10" s="77"/>
      <c r="R10" s="122" t="s">
        <v>50</v>
      </c>
      <c r="S10" s="97">
        <v>0</v>
      </c>
      <c r="T10" s="97">
        <v>0</v>
      </c>
      <c r="U10" s="75">
        <f t="shared" si="14"/>
        <v>0</v>
      </c>
      <c r="V10" s="76">
        <f t="shared" si="3"/>
        <v>0</v>
      </c>
      <c r="W10" s="129">
        <f t="shared" si="4"/>
        <v>0</v>
      </c>
      <c r="X10" s="77"/>
      <c r="Y10" s="77"/>
      <c r="Z10" s="122" t="s">
        <v>50</v>
      </c>
      <c r="AA10" s="97">
        <v>0</v>
      </c>
      <c r="AB10" s="97">
        <v>0</v>
      </c>
      <c r="AC10" s="75">
        <f t="shared" si="15"/>
        <v>0</v>
      </c>
      <c r="AD10" s="76">
        <f t="shared" si="5"/>
        <v>0</v>
      </c>
      <c r="AE10" s="129">
        <f t="shared" si="6"/>
        <v>0</v>
      </c>
      <c r="AF10" s="77"/>
      <c r="AH10" s="122" t="s">
        <v>50</v>
      </c>
      <c r="AI10" s="97">
        <v>206</v>
      </c>
      <c r="AJ10" s="97">
        <v>4835</v>
      </c>
      <c r="AK10" s="75">
        <f t="shared" si="16"/>
        <v>23.47087378640777</v>
      </c>
      <c r="AL10" s="76">
        <f t="shared" si="7"/>
        <v>206</v>
      </c>
      <c r="AM10" s="129">
        <f t="shared" si="8"/>
        <v>4835</v>
      </c>
      <c r="AP10" s="122" t="s">
        <v>50</v>
      </c>
      <c r="AQ10" s="97">
        <v>0</v>
      </c>
      <c r="AR10" s="97">
        <v>0</v>
      </c>
      <c r="AS10" s="75">
        <f t="shared" si="9"/>
        <v>0</v>
      </c>
      <c r="AT10" s="76">
        <f t="shared" si="10"/>
        <v>206</v>
      </c>
      <c r="AU10" s="129">
        <f t="shared" si="11"/>
        <v>4835</v>
      </c>
    </row>
    <row r="11" spans="2:47" ht="18" customHeight="1">
      <c r="B11" s="122" t="s">
        <v>22</v>
      </c>
      <c r="C11" s="97">
        <v>1920</v>
      </c>
      <c r="D11" s="97">
        <v>6361</v>
      </c>
      <c r="E11" s="75">
        <f t="shared" si="12"/>
        <v>3.3130208333333333</v>
      </c>
      <c r="F11" s="99">
        <f t="shared" si="0"/>
        <v>1920</v>
      </c>
      <c r="G11" s="103">
        <f t="shared" si="0"/>
        <v>6361</v>
      </c>
      <c r="H11" s="77"/>
      <c r="I11" s="77"/>
      <c r="J11" s="122" t="s">
        <v>22</v>
      </c>
      <c r="K11" s="97">
        <v>315</v>
      </c>
      <c r="L11" s="97">
        <v>11370</v>
      </c>
      <c r="M11" s="75">
        <f t="shared" si="13"/>
        <v>36.095238095238095</v>
      </c>
      <c r="N11" s="76">
        <f t="shared" si="1"/>
        <v>2235</v>
      </c>
      <c r="O11" s="129">
        <f t="shared" si="2"/>
        <v>17731</v>
      </c>
      <c r="P11" s="77"/>
      <c r="Q11" s="77"/>
      <c r="R11" s="122" t="s">
        <v>22</v>
      </c>
      <c r="S11" s="97">
        <v>619</v>
      </c>
      <c r="T11" s="97">
        <v>22286</v>
      </c>
      <c r="U11" s="75">
        <f t="shared" si="14"/>
        <v>36.003231017770595</v>
      </c>
      <c r="V11" s="76">
        <f t="shared" si="3"/>
        <v>2854</v>
      </c>
      <c r="W11" s="129">
        <f t="shared" si="4"/>
        <v>40017</v>
      </c>
      <c r="X11" s="77"/>
      <c r="Y11" s="77"/>
      <c r="Z11" s="122" t="s">
        <v>22</v>
      </c>
      <c r="AA11" s="97">
        <v>14073</v>
      </c>
      <c r="AB11" s="97">
        <v>48841</v>
      </c>
      <c r="AC11" s="75">
        <f t="shared" si="15"/>
        <v>3.4705464364385703</v>
      </c>
      <c r="AD11" s="76">
        <f t="shared" si="5"/>
        <v>16927</v>
      </c>
      <c r="AE11" s="129">
        <f t="shared" si="6"/>
        <v>88858</v>
      </c>
      <c r="AF11" s="77"/>
      <c r="AH11" s="122" t="s">
        <v>22</v>
      </c>
      <c r="AI11" s="97">
        <v>12600</v>
      </c>
      <c r="AJ11" s="97">
        <v>43928</v>
      </c>
      <c r="AK11" s="75">
        <f t="shared" si="16"/>
        <v>3.4863492063492063</v>
      </c>
      <c r="AL11" s="76">
        <f t="shared" si="7"/>
        <v>29527</v>
      </c>
      <c r="AM11" s="129">
        <f t="shared" si="8"/>
        <v>132786</v>
      </c>
      <c r="AP11" s="122" t="s">
        <v>22</v>
      </c>
      <c r="AQ11" s="97">
        <v>2196</v>
      </c>
      <c r="AR11" s="97">
        <v>7278</v>
      </c>
      <c r="AS11" s="75">
        <f t="shared" si="9"/>
        <v>3.314207650273224</v>
      </c>
      <c r="AT11" s="76">
        <f t="shared" si="10"/>
        <v>31723</v>
      </c>
      <c r="AU11" s="129">
        <f t="shared" si="11"/>
        <v>140064</v>
      </c>
    </row>
    <row r="12" spans="2:47" ht="18" customHeight="1">
      <c r="B12" s="122" t="s">
        <v>52</v>
      </c>
      <c r="C12" s="97">
        <v>0</v>
      </c>
      <c r="D12" s="97">
        <v>0</v>
      </c>
      <c r="E12" s="75">
        <f t="shared" si="12"/>
        <v>0</v>
      </c>
      <c r="F12" s="99">
        <f t="shared" si="0"/>
        <v>0</v>
      </c>
      <c r="G12" s="103">
        <f t="shared" si="0"/>
        <v>0</v>
      </c>
      <c r="H12" s="77"/>
      <c r="I12" s="77"/>
      <c r="J12" s="122" t="s">
        <v>52</v>
      </c>
      <c r="K12" s="97">
        <v>12600</v>
      </c>
      <c r="L12" s="97">
        <v>46038</v>
      </c>
      <c r="M12" s="75">
        <f t="shared" si="13"/>
        <v>3.6538095238095236</v>
      </c>
      <c r="N12" s="76">
        <f t="shared" si="1"/>
        <v>12600</v>
      </c>
      <c r="O12" s="129">
        <f t="shared" si="2"/>
        <v>46038</v>
      </c>
      <c r="P12" s="77"/>
      <c r="Q12" s="77"/>
      <c r="R12" s="122" t="s">
        <v>52</v>
      </c>
      <c r="S12" s="97">
        <v>8550</v>
      </c>
      <c r="T12" s="97">
        <v>26197</v>
      </c>
      <c r="U12" s="75">
        <f t="shared" si="14"/>
        <v>3.0639766081871347</v>
      </c>
      <c r="V12" s="76">
        <f t="shared" si="3"/>
        <v>21150</v>
      </c>
      <c r="W12" s="129">
        <f t="shared" si="4"/>
        <v>72235</v>
      </c>
      <c r="X12" s="77"/>
      <c r="Y12" s="77"/>
      <c r="Z12" s="122" t="s">
        <v>52</v>
      </c>
      <c r="AA12" s="97">
        <v>0</v>
      </c>
      <c r="AB12" s="97">
        <v>0</v>
      </c>
      <c r="AC12" s="75">
        <f t="shared" si="15"/>
        <v>0</v>
      </c>
      <c r="AD12" s="76">
        <f t="shared" si="5"/>
        <v>21150</v>
      </c>
      <c r="AE12" s="129">
        <f t="shared" si="6"/>
        <v>72235</v>
      </c>
      <c r="AF12" s="77"/>
      <c r="AH12" s="122" t="s">
        <v>52</v>
      </c>
      <c r="AI12" s="97">
        <v>0</v>
      </c>
      <c r="AJ12" s="97">
        <v>0</v>
      </c>
      <c r="AK12" s="75">
        <f t="shared" si="16"/>
        <v>0</v>
      </c>
      <c r="AL12" s="76">
        <f t="shared" si="7"/>
        <v>21150</v>
      </c>
      <c r="AM12" s="129">
        <f t="shared" si="8"/>
        <v>72235</v>
      </c>
      <c r="AP12" s="122" t="s">
        <v>52</v>
      </c>
      <c r="AQ12" s="97">
        <v>0</v>
      </c>
      <c r="AR12" s="97">
        <v>0</v>
      </c>
      <c r="AS12" s="75">
        <f t="shared" si="9"/>
        <v>0</v>
      </c>
      <c r="AT12" s="76">
        <f t="shared" si="10"/>
        <v>21150</v>
      </c>
      <c r="AU12" s="129">
        <f t="shared" si="11"/>
        <v>72235</v>
      </c>
    </row>
    <row r="13" spans="2:47" ht="18" customHeight="1">
      <c r="B13" s="122" t="s">
        <v>53</v>
      </c>
      <c r="C13" s="97">
        <v>20992</v>
      </c>
      <c r="D13" s="97">
        <v>121885</v>
      </c>
      <c r="E13" s="75">
        <f t="shared" si="12"/>
        <v>5.806259527439025</v>
      </c>
      <c r="F13" s="99">
        <f t="shared" si="0"/>
        <v>20992</v>
      </c>
      <c r="G13" s="103">
        <f t="shared" si="0"/>
        <v>121885</v>
      </c>
      <c r="H13" s="77"/>
      <c r="I13" s="77"/>
      <c r="J13" s="122" t="s">
        <v>53</v>
      </c>
      <c r="K13" s="97">
        <v>15815</v>
      </c>
      <c r="L13" s="97">
        <v>115216</v>
      </c>
      <c r="M13" s="75">
        <f t="shared" si="13"/>
        <v>7.285235535883655</v>
      </c>
      <c r="N13" s="76">
        <f t="shared" si="1"/>
        <v>36807</v>
      </c>
      <c r="O13" s="129">
        <f t="shared" si="2"/>
        <v>237101</v>
      </c>
      <c r="P13" s="77"/>
      <c r="Q13" s="77"/>
      <c r="R13" s="122" t="s">
        <v>53</v>
      </c>
      <c r="S13" s="97">
        <v>17395</v>
      </c>
      <c r="T13" s="97">
        <v>138648</v>
      </c>
      <c r="U13" s="75">
        <f t="shared" si="14"/>
        <v>7.970566254670882</v>
      </c>
      <c r="V13" s="76">
        <f t="shared" si="3"/>
        <v>54202</v>
      </c>
      <c r="W13" s="129">
        <f t="shared" si="4"/>
        <v>375749</v>
      </c>
      <c r="X13" s="77"/>
      <c r="Y13" s="77"/>
      <c r="Z13" s="122" t="s">
        <v>53</v>
      </c>
      <c r="AA13" s="97">
        <v>13581</v>
      </c>
      <c r="AB13" s="97">
        <v>107802</v>
      </c>
      <c r="AC13" s="75">
        <f t="shared" si="15"/>
        <v>7.937707090788602</v>
      </c>
      <c r="AD13" s="76">
        <f t="shared" si="5"/>
        <v>67783</v>
      </c>
      <c r="AE13" s="129">
        <f t="shared" si="6"/>
        <v>483551</v>
      </c>
      <c r="AF13" s="77"/>
      <c r="AH13" s="122" t="s">
        <v>53</v>
      </c>
      <c r="AI13" s="97">
        <v>8761</v>
      </c>
      <c r="AJ13" s="97">
        <v>120306</v>
      </c>
      <c r="AK13" s="75">
        <f t="shared" si="16"/>
        <v>13.731994064604498</v>
      </c>
      <c r="AL13" s="76">
        <f t="shared" si="7"/>
        <v>76544</v>
      </c>
      <c r="AM13" s="129">
        <f t="shared" si="8"/>
        <v>603857</v>
      </c>
      <c r="AP13" s="122" t="s">
        <v>53</v>
      </c>
      <c r="AQ13" s="97">
        <v>13246</v>
      </c>
      <c r="AR13" s="97">
        <v>124464</v>
      </c>
      <c r="AS13" s="75">
        <f t="shared" si="9"/>
        <v>9.396346066737129</v>
      </c>
      <c r="AT13" s="76">
        <f t="shared" si="10"/>
        <v>89790</v>
      </c>
      <c r="AU13" s="129">
        <f t="shared" si="11"/>
        <v>728321</v>
      </c>
    </row>
    <row r="14" spans="2:47" ht="18" customHeight="1" thickBot="1">
      <c r="B14" s="124" t="s">
        <v>54</v>
      </c>
      <c r="C14" s="132">
        <v>54074</v>
      </c>
      <c r="D14" s="132">
        <v>242333</v>
      </c>
      <c r="E14" s="75">
        <f t="shared" si="12"/>
        <v>4.481506823981951</v>
      </c>
      <c r="F14" s="100">
        <f t="shared" si="0"/>
        <v>54074</v>
      </c>
      <c r="G14" s="104">
        <f t="shared" si="0"/>
        <v>242333</v>
      </c>
      <c r="H14" s="77"/>
      <c r="I14" s="77"/>
      <c r="J14" s="124" t="s">
        <v>54</v>
      </c>
      <c r="K14" s="132">
        <v>73490</v>
      </c>
      <c r="L14" s="132">
        <v>308975</v>
      </c>
      <c r="M14" s="75">
        <f t="shared" si="13"/>
        <v>4.204313512042455</v>
      </c>
      <c r="N14" s="130">
        <f t="shared" si="1"/>
        <v>127564</v>
      </c>
      <c r="O14" s="134">
        <f t="shared" si="2"/>
        <v>551308</v>
      </c>
      <c r="P14" s="77"/>
      <c r="Q14" s="77"/>
      <c r="R14" s="124" t="s">
        <v>54</v>
      </c>
      <c r="S14" s="132">
        <v>55415</v>
      </c>
      <c r="T14" s="132">
        <v>182048</v>
      </c>
      <c r="U14" s="75">
        <f t="shared" si="14"/>
        <v>3.2851754939998195</v>
      </c>
      <c r="V14" s="130">
        <f t="shared" si="3"/>
        <v>182979</v>
      </c>
      <c r="W14" s="134">
        <f t="shared" si="4"/>
        <v>733356</v>
      </c>
      <c r="X14" s="77"/>
      <c r="Y14" s="77"/>
      <c r="Z14" s="124" t="s">
        <v>54</v>
      </c>
      <c r="AA14" s="132">
        <v>100600</v>
      </c>
      <c r="AB14" s="132">
        <v>227676</v>
      </c>
      <c r="AC14" s="75">
        <f t="shared" si="15"/>
        <v>2.2631809145129225</v>
      </c>
      <c r="AD14" s="130">
        <f t="shared" si="5"/>
        <v>283579</v>
      </c>
      <c r="AE14" s="134">
        <f t="shared" si="6"/>
        <v>961032</v>
      </c>
      <c r="AF14" s="77"/>
      <c r="AH14" s="124" t="s">
        <v>54</v>
      </c>
      <c r="AI14" s="132">
        <v>108087</v>
      </c>
      <c r="AJ14" s="132">
        <v>385589</v>
      </c>
      <c r="AK14" s="75">
        <f t="shared" si="16"/>
        <v>3.567394783831543</v>
      </c>
      <c r="AL14" s="130">
        <f t="shared" si="7"/>
        <v>391666</v>
      </c>
      <c r="AM14" s="134">
        <f t="shared" si="8"/>
        <v>1346621</v>
      </c>
      <c r="AP14" s="124" t="s">
        <v>54</v>
      </c>
      <c r="AQ14" s="132">
        <v>71837</v>
      </c>
      <c r="AR14" s="132">
        <v>253791</v>
      </c>
      <c r="AS14" s="75">
        <f t="shared" si="9"/>
        <v>3.532873032003007</v>
      </c>
      <c r="AT14" s="130">
        <f t="shared" si="10"/>
        <v>463503</v>
      </c>
      <c r="AU14" s="134">
        <f t="shared" si="11"/>
        <v>1600412</v>
      </c>
    </row>
    <row r="15" spans="2:47" ht="23.25" customHeight="1" thickBot="1">
      <c r="B15" s="125" t="s">
        <v>45</v>
      </c>
      <c r="C15" s="101">
        <f>SUM(C4:C14)</f>
        <v>1596880</v>
      </c>
      <c r="D15" s="101">
        <f>SUM(D4:D14)</f>
        <v>5236047</v>
      </c>
      <c r="E15" s="102"/>
      <c r="F15" s="102"/>
      <c r="G15" s="105"/>
      <c r="H15" s="34"/>
      <c r="I15" s="34"/>
      <c r="J15" s="125" t="s">
        <v>45</v>
      </c>
      <c r="K15" s="101">
        <f>SUM(K4:K14)</f>
        <v>1208004</v>
      </c>
      <c r="L15" s="101">
        <f>SUM(L4:L14)</f>
        <v>4311470</v>
      </c>
      <c r="M15" s="127"/>
      <c r="N15" s="127"/>
      <c r="O15" s="128"/>
      <c r="P15" s="34"/>
      <c r="Q15" s="34"/>
      <c r="R15" s="125" t="s">
        <v>45</v>
      </c>
      <c r="S15" s="101">
        <f>SUM(S4:S14)</f>
        <v>1615802</v>
      </c>
      <c r="T15" s="101">
        <f>SUM(T4:T14)</f>
        <v>5260042</v>
      </c>
      <c r="U15" s="127"/>
      <c r="V15" s="127"/>
      <c r="W15" s="128"/>
      <c r="X15" s="34"/>
      <c r="Y15" s="34"/>
      <c r="Z15" s="125" t="s">
        <v>45</v>
      </c>
      <c r="AA15" s="101">
        <f>SUM(AA4:AA14)</f>
        <v>1470569</v>
      </c>
      <c r="AB15" s="101">
        <f>SUM(AB4:AB14)</f>
        <v>4217514</v>
      </c>
      <c r="AC15" s="127"/>
      <c r="AD15" s="127"/>
      <c r="AE15" s="128"/>
      <c r="AF15" s="34"/>
      <c r="AH15" s="125" t="s">
        <v>45</v>
      </c>
      <c r="AI15" s="101">
        <f>SUM(AI4:AI14)</f>
        <v>945846</v>
      </c>
      <c r="AJ15" s="101">
        <f>SUM(AJ4:AJ14)</f>
        <v>3602258</v>
      </c>
      <c r="AK15" s="127"/>
      <c r="AL15" s="127"/>
      <c r="AM15" s="128"/>
      <c r="AP15" s="125" t="s">
        <v>45</v>
      </c>
      <c r="AQ15" s="101">
        <f>SUM(AQ4:AQ14)</f>
        <v>1081444</v>
      </c>
      <c r="AR15" s="101">
        <f>SUM(AR4:AR14)</f>
        <v>4003980</v>
      </c>
      <c r="AS15" s="127"/>
      <c r="AT15" s="127"/>
      <c r="AU15" s="128"/>
    </row>
    <row r="16" spans="2:47" ht="23.25" customHeight="1" thickBot="1">
      <c r="B16" s="123" t="s">
        <v>46</v>
      </c>
      <c r="C16" s="106">
        <f>C15</f>
        <v>1596880</v>
      </c>
      <c r="D16" s="106">
        <f>D15</f>
        <v>5236047</v>
      </c>
      <c r="E16" s="107"/>
      <c r="F16" s="107"/>
      <c r="G16" s="108"/>
      <c r="H16" s="34"/>
      <c r="I16" s="34"/>
      <c r="J16" s="123" t="s">
        <v>46</v>
      </c>
      <c r="K16" s="106">
        <f>K15+C15</f>
        <v>2804884</v>
      </c>
      <c r="L16" s="106">
        <f>L15+D15</f>
        <v>9547517</v>
      </c>
      <c r="M16" s="110"/>
      <c r="N16" s="110"/>
      <c r="O16" s="111"/>
      <c r="P16" s="34"/>
      <c r="Q16" s="34"/>
      <c r="R16" s="123" t="s">
        <v>46</v>
      </c>
      <c r="S16" s="106">
        <f>S15+K16</f>
        <v>4420686</v>
      </c>
      <c r="T16" s="106">
        <f>T15+L16</f>
        <v>14807559</v>
      </c>
      <c r="U16" s="110"/>
      <c r="V16" s="110"/>
      <c r="W16" s="111"/>
      <c r="X16" s="34"/>
      <c r="Y16" s="34"/>
      <c r="Z16" s="123" t="s">
        <v>46</v>
      </c>
      <c r="AA16" s="106">
        <f>AA15+S16</f>
        <v>5891255</v>
      </c>
      <c r="AB16" s="106">
        <f>AB15+T16</f>
        <v>19025073</v>
      </c>
      <c r="AC16" s="110"/>
      <c r="AD16" s="110"/>
      <c r="AE16" s="111"/>
      <c r="AF16" s="34"/>
      <c r="AH16" s="123" t="s">
        <v>46</v>
      </c>
      <c r="AI16" s="106">
        <f>AI15+AA16</f>
        <v>6837101</v>
      </c>
      <c r="AJ16" s="106">
        <f>AJ15+AB16</f>
        <v>22627331</v>
      </c>
      <c r="AK16" s="110"/>
      <c r="AL16" s="110"/>
      <c r="AM16" s="111"/>
      <c r="AP16" s="125" t="s">
        <v>46</v>
      </c>
      <c r="AQ16" s="106">
        <f>AQ15+AI16</f>
        <v>7918545</v>
      </c>
      <c r="AR16" s="106">
        <f>AR15+AJ16</f>
        <v>26631311</v>
      </c>
      <c r="AS16" s="127"/>
      <c r="AT16" s="127"/>
      <c r="AU16" s="128"/>
    </row>
    <row r="17" spans="7:47" ht="23.25" customHeight="1" thickBot="1">
      <c r="G17" s="34"/>
      <c r="H17" s="34"/>
      <c r="I17" s="34"/>
      <c r="J17" s="34"/>
      <c r="M17" s="34"/>
      <c r="N17" s="34"/>
      <c r="O17" s="34"/>
      <c r="P17" s="34"/>
      <c r="Q17" s="34"/>
      <c r="R17" s="34"/>
      <c r="U17" s="34"/>
      <c r="V17" s="34"/>
      <c r="W17" s="34"/>
      <c r="X17" s="34"/>
      <c r="Y17" s="34"/>
      <c r="Z17" s="34"/>
      <c r="AC17" s="34"/>
      <c r="AD17" s="34"/>
      <c r="AE17" s="34"/>
      <c r="AF17" s="34"/>
      <c r="AH17" s="78"/>
      <c r="AK17" s="34"/>
      <c r="AL17" s="34"/>
      <c r="AM17" s="79"/>
      <c r="AP17" s="78"/>
      <c r="AS17" s="34"/>
      <c r="AT17" s="34"/>
      <c r="AU17" s="79"/>
    </row>
    <row r="18" spans="2:47" ht="15.75" customHeight="1">
      <c r="B18" s="118" t="s">
        <v>12</v>
      </c>
      <c r="C18" s="239" t="s">
        <v>77</v>
      </c>
      <c r="D18" s="239" t="s">
        <v>78</v>
      </c>
      <c r="E18" s="239" t="s">
        <v>14</v>
      </c>
      <c r="F18" s="113" t="s">
        <v>24</v>
      </c>
      <c r="G18" s="114" t="s">
        <v>25</v>
      </c>
      <c r="H18" s="22"/>
      <c r="I18" s="22"/>
      <c r="J18" s="118" t="s">
        <v>12</v>
      </c>
      <c r="K18" s="239" t="s">
        <v>77</v>
      </c>
      <c r="L18" s="239" t="s">
        <v>78</v>
      </c>
      <c r="M18" s="239" t="s">
        <v>14</v>
      </c>
      <c r="N18" s="113" t="s">
        <v>24</v>
      </c>
      <c r="O18" s="114" t="s">
        <v>25</v>
      </c>
      <c r="P18" s="22"/>
      <c r="Q18" s="22"/>
      <c r="R18" s="118" t="s">
        <v>12</v>
      </c>
      <c r="S18" s="239" t="s">
        <v>77</v>
      </c>
      <c r="T18" s="239" t="s">
        <v>78</v>
      </c>
      <c r="U18" s="239" t="s">
        <v>14</v>
      </c>
      <c r="V18" s="113" t="s">
        <v>24</v>
      </c>
      <c r="W18" s="114" t="s">
        <v>25</v>
      </c>
      <c r="X18" s="22"/>
      <c r="Y18" s="22"/>
      <c r="Z18" s="118" t="s">
        <v>12</v>
      </c>
      <c r="AA18" s="239" t="s">
        <v>77</v>
      </c>
      <c r="AB18" s="239" t="s">
        <v>78</v>
      </c>
      <c r="AC18" s="239" t="s">
        <v>14</v>
      </c>
      <c r="AD18" s="113" t="s">
        <v>24</v>
      </c>
      <c r="AE18" s="114" t="s">
        <v>25</v>
      </c>
      <c r="AF18" s="22"/>
      <c r="AH18" s="118" t="s">
        <v>12</v>
      </c>
      <c r="AI18" s="239" t="s">
        <v>77</v>
      </c>
      <c r="AJ18" s="239" t="s">
        <v>78</v>
      </c>
      <c r="AK18" s="239" t="s">
        <v>14</v>
      </c>
      <c r="AL18" s="113" t="s">
        <v>24</v>
      </c>
      <c r="AM18" s="114" t="s">
        <v>25</v>
      </c>
      <c r="AP18" s="118" t="s">
        <v>12</v>
      </c>
      <c r="AQ18" s="239" t="s">
        <v>77</v>
      </c>
      <c r="AR18" s="239" t="s">
        <v>78</v>
      </c>
      <c r="AS18" s="239" t="s">
        <v>14</v>
      </c>
      <c r="AT18" s="113" t="s">
        <v>24</v>
      </c>
      <c r="AU18" s="114" t="s">
        <v>25</v>
      </c>
    </row>
    <row r="19" spans="2:47" ht="15.75" customHeight="1">
      <c r="B19" s="115" t="s">
        <v>26</v>
      </c>
      <c r="C19" s="240"/>
      <c r="D19" s="240"/>
      <c r="E19" s="240"/>
      <c r="F19" s="120" t="s">
        <v>79</v>
      </c>
      <c r="G19" s="121" t="s">
        <v>80</v>
      </c>
      <c r="H19" s="63"/>
      <c r="I19" s="63"/>
      <c r="J19" s="115" t="s">
        <v>26</v>
      </c>
      <c r="K19" s="240"/>
      <c r="L19" s="240"/>
      <c r="M19" s="240"/>
      <c r="N19" s="120" t="s">
        <v>79</v>
      </c>
      <c r="O19" s="121" t="s">
        <v>80</v>
      </c>
      <c r="P19" s="63"/>
      <c r="Q19" s="63"/>
      <c r="R19" s="115" t="s">
        <v>26</v>
      </c>
      <c r="S19" s="240"/>
      <c r="T19" s="240"/>
      <c r="U19" s="240"/>
      <c r="V19" s="120" t="s">
        <v>79</v>
      </c>
      <c r="W19" s="121" t="s">
        <v>80</v>
      </c>
      <c r="X19" s="63"/>
      <c r="Y19" s="63"/>
      <c r="Z19" s="115" t="s">
        <v>26</v>
      </c>
      <c r="AA19" s="240"/>
      <c r="AB19" s="240"/>
      <c r="AC19" s="240"/>
      <c r="AD19" s="120" t="s">
        <v>79</v>
      </c>
      <c r="AE19" s="121" t="s">
        <v>80</v>
      </c>
      <c r="AF19" s="63"/>
      <c r="AH19" s="115" t="s">
        <v>26</v>
      </c>
      <c r="AI19" s="240"/>
      <c r="AJ19" s="240"/>
      <c r="AK19" s="240"/>
      <c r="AL19" s="120" t="s">
        <v>79</v>
      </c>
      <c r="AM19" s="121" t="s">
        <v>80</v>
      </c>
      <c r="AP19" s="115" t="s">
        <v>26</v>
      </c>
      <c r="AQ19" s="240"/>
      <c r="AR19" s="240"/>
      <c r="AS19" s="240"/>
      <c r="AT19" s="120" t="s">
        <v>79</v>
      </c>
      <c r="AU19" s="121" t="s">
        <v>80</v>
      </c>
    </row>
    <row r="20" spans="2:47" ht="18" customHeight="1">
      <c r="B20" s="137" t="s">
        <v>47</v>
      </c>
      <c r="C20" s="138">
        <v>96977</v>
      </c>
      <c r="D20" s="138">
        <v>5859806</v>
      </c>
      <c r="E20" s="75">
        <f aca="true" t="shared" si="17" ref="E20:E30">IF(ISERROR(D20/C20),0,D20/C20)</f>
        <v>60.42469863988369</v>
      </c>
      <c r="F20" s="138">
        <f aca="true" t="shared" si="18" ref="F20:G30">C20</f>
        <v>96977</v>
      </c>
      <c r="G20" s="139">
        <f t="shared" si="18"/>
        <v>5859806</v>
      </c>
      <c r="H20" s="77"/>
      <c r="I20" s="77"/>
      <c r="J20" s="137" t="s">
        <v>47</v>
      </c>
      <c r="K20" s="138">
        <v>96651</v>
      </c>
      <c r="L20" s="138">
        <v>6091987</v>
      </c>
      <c r="M20" s="75">
        <f>IF(ISERROR(L20/K20),0,L20/K20)</f>
        <v>63.03077050418516</v>
      </c>
      <c r="N20" s="76">
        <f aca="true" t="shared" si="19" ref="N20:N30">F20+K20</f>
        <v>193628</v>
      </c>
      <c r="O20" s="129">
        <f aca="true" t="shared" si="20" ref="O20:O30">G20+L20</f>
        <v>11951793</v>
      </c>
      <c r="P20" s="77"/>
      <c r="Q20" s="77"/>
      <c r="R20" s="137" t="s">
        <v>47</v>
      </c>
      <c r="S20" s="138">
        <v>109999</v>
      </c>
      <c r="T20" s="138">
        <v>6767169</v>
      </c>
      <c r="U20" s="75">
        <f>IF(ISERROR(T20/S20),0,T20/S20)</f>
        <v>61.52027745706779</v>
      </c>
      <c r="V20" s="76">
        <f aca="true" t="shared" si="21" ref="V20:V30">N20+S20</f>
        <v>303627</v>
      </c>
      <c r="W20" s="129">
        <f aca="true" t="shared" si="22" ref="W20:W30">O20+T20</f>
        <v>18718962</v>
      </c>
      <c r="X20" s="77"/>
      <c r="Y20" s="77"/>
      <c r="Z20" s="137" t="s">
        <v>47</v>
      </c>
      <c r="AA20" s="138">
        <v>102545</v>
      </c>
      <c r="AB20" s="138">
        <v>6467759</v>
      </c>
      <c r="AC20" s="75">
        <f>IF(ISERROR(AB20/AA20),0,AB20/AA20)</f>
        <v>63.0723974840314</v>
      </c>
      <c r="AD20" s="76">
        <f aca="true" t="shared" si="23" ref="AD20:AD30">V20+AA20</f>
        <v>406172</v>
      </c>
      <c r="AE20" s="129">
        <f aca="true" t="shared" si="24" ref="AE20:AE30">W20+AB20</f>
        <v>25186721</v>
      </c>
      <c r="AF20" s="77"/>
      <c r="AH20" s="137" t="s">
        <v>47</v>
      </c>
      <c r="AI20" s="138">
        <v>116374</v>
      </c>
      <c r="AJ20" s="138">
        <v>7278307</v>
      </c>
      <c r="AK20" s="75">
        <f aca="true" t="shared" si="25" ref="AK20:AK30">IF(ISERROR(AJ20/AI20),0,AJ20/AI20)</f>
        <v>62.54238060047777</v>
      </c>
      <c r="AL20" s="76">
        <f aca="true" t="shared" si="26" ref="AL20:AL30">AD20+AI20</f>
        <v>522546</v>
      </c>
      <c r="AM20" s="129">
        <f aca="true" t="shared" si="27" ref="AM20:AM30">AE20+AJ20</f>
        <v>32465028</v>
      </c>
      <c r="AP20" s="137" t="s">
        <v>47</v>
      </c>
      <c r="AQ20" s="138">
        <v>112707</v>
      </c>
      <c r="AR20" s="138">
        <v>7093409</v>
      </c>
      <c r="AS20" s="75">
        <f aca="true" t="shared" si="28" ref="AS20:AS29">IF(ISERROR(AR20/AQ20),0,AR20/AQ20)</f>
        <v>62.93672087802887</v>
      </c>
      <c r="AT20" s="76">
        <f aca="true" t="shared" si="29" ref="AT20:AT30">AL20+AQ20</f>
        <v>635253</v>
      </c>
      <c r="AU20" s="129">
        <f aca="true" t="shared" si="30" ref="AU20:AU30">AM20+AR20</f>
        <v>39558437</v>
      </c>
    </row>
    <row r="21" spans="2:47" ht="18" customHeight="1">
      <c r="B21" s="122" t="s">
        <v>55</v>
      </c>
      <c r="C21" s="76">
        <v>161651</v>
      </c>
      <c r="D21" s="76">
        <v>10123390</v>
      </c>
      <c r="E21" s="75">
        <f t="shared" si="17"/>
        <v>62.624976028604834</v>
      </c>
      <c r="F21" s="76">
        <f t="shared" si="18"/>
        <v>161651</v>
      </c>
      <c r="G21" s="129">
        <f t="shared" si="18"/>
        <v>10123390</v>
      </c>
      <c r="H21" s="77"/>
      <c r="I21" s="77"/>
      <c r="J21" s="122" t="s">
        <v>55</v>
      </c>
      <c r="K21" s="76">
        <v>135774</v>
      </c>
      <c r="L21" s="76">
        <v>9322457</v>
      </c>
      <c r="M21" s="75">
        <f>IF(ISERROR(L21/K21),0,L21/K21)</f>
        <v>68.66157732702874</v>
      </c>
      <c r="N21" s="76">
        <f t="shared" si="19"/>
        <v>297425</v>
      </c>
      <c r="O21" s="129">
        <f t="shared" si="20"/>
        <v>19445847</v>
      </c>
      <c r="P21" s="77"/>
      <c r="Q21" s="77"/>
      <c r="R21" s="122" t="s">
        <v>55</v>
      </c>
      <c r="S21" s="76">
        <v>167863</v>
      </c>
      <c r="T21" s="76">
        <v>10834639</v>
      </c>
      <c r="U21" s="75">
        <f>IF(ISERROR(T21/S21),0,T21/S21)</f>
        <v>64.54453333968772</v>
      </c>
      <c r="V21" s="76">
        <f t="shared" si="21"/>
        <v>465288</v>
      </c>
      <c r="W21" s="129">
        <f t="shared" si="22"/>
        <v>30280486</v>
      </c>
      <c r="X21" s="77"/>
      <c r="Y21" s="77"/>
      <c r="Z21" s="122" t="s">
        <v>55</v>
      </c>
      <c r="AA21" s="76">
        <v>159908</v>
      </c>
      <c r="AB21" s="76">
        <v>10006376</v>
      </c>
      <c r="AC21" s="75">
        <f>IF(ISERROR(AB21/AA21),0,AB21/AA21)</f>
        <v>62.57583110288416</v>
      </c>
      <c r="AD21" s="76">
        <f t="shared" si="23"/>
        <v>625196</v>
      </c>
      <c r="AE21" s="129">
        <f t="shared" si="24"/>
        <v>40286862</v>
      </c>
      <c r="AF21" s="77"/>
      <c r="AH21" s="122" t="s">
        <v>55</v>
      </c>
      <c r="AI21" s="76">
        <v>162953</v>
      </c>
      <c r="AJ21" s="76">
        <v>10319211</v>
      </c>
      <c r="AK21" s="75">
        <f t="shared" si="25"/>
        <v>63.3263026762318</v>
      </c>
      <c r="AL21" s="76">
        <f t="shared" si="26"/>
        <v>788149</v>
      </c>
      <c r="AM21" s="129">
        <f t="shared" si="27"/>
        <v>50606073</v>
      </c>
      <c r="AP21" s="122" t="s">
        <v>55</v>
      </c>
      <c r="AQ21" s="99">
        <v>180792</v>
      </c>
      <c r="AR21" s="99">
        <v>10843654</v>
      </c>
      <c r="AS21" s="75">
        <f t="shared" si="28"/>
        <v>59.97861631045622</v>
      </c>
      <c r="AT21" s="76">
        <f t="shared" si="29"/>
        <v>968941</v>
      </c>
      <c r="AU21" s="129">
        <f t="shared" si="30"/>
        <v>61449727</v>
      </c>
    </row>
    <row r="22" spans="2:47" ht="18" customHeight="1">
      <c r="B22" s="122" t="s">
        <v>101</v>
      </c>
      <c r="C22" s="76">
        <v>69668</v>
      </c>
      <c r="D22" s="76">
        <v>4007015</v>
      </c>
      <c r="E22" s="75">
        <f t="shared" si="17"/>
        <v>57.51586094046047</v>
      </c>
      <c r="F22" s="76">
        <f t="shared" si="18"/>
        <v>69668</v>
      </c>
      <c r="G22" s="129">
        <f t="shared" si="18"/>
        <v>4007015</v>
      </c>
      <c r="H22" s="77"/>
      <c r="I22" s="77"/>
      <c r="J22" s="122" t="s">
        <v>101</v>
      </c>
      <c r="K22" s="76">
        <v>64922</v>
      </c>
      <c r="L22" s="76">
        <v>3952687</v>
      </c>
      <c r="M22" s="75">
        <f>IF(ISERROR(L22/K22),0,L22/K22)</f>
        <v>60.88362958627276</v>
      </c>
      <c r="N22" s="76">
        <f t="shared" si="19"/>
        <v>134590</v>
      </c>
      <c r="O22" s="129">
        <f t="shared" si="20"/>
        <v>7959702</v>
      </c>
      <c r="P22" s="77"/>
      <c r="Q22" s="77"/>
      <c r="R22" s="122" t="s">
        <v>101</v>
      </c>
      <c r="S22" s="76">
        <v>73104</v>
      </c>
      <c r="T22" s="76">
        <v>4065672</v>
      </c>
      <c r="U22" s="75">
        <f>IF(ISERROR(T22/S22),0,T22/S22)</f>
        <v>55.61490479317137</v>
      </c>
      <c r="V22" s="76">
        <f t="shared" si="21"/>
        <v>207694</v>
      </c>
      <c r="W22" s="129">
        <f t="shared" si="22"/>
        <v>12025374</v>
      </c>
      <c r="X22" s="77"/>
      <c r="Y22" s="77"/>
      <c r="Z22" s="122" t="s">
        <v>101</v>
      </c>
      <c r="AA22" s="76">
        <v>62529</v>
      </c>
      <c r="AB22" s="76">
        <v>4039462</v>
      </c>
      <c r="AC22" s="75">
        <f>IF(ISERROR(AB22/AA22),0,AB22/AA22)</f>
        <v>64.60141694253866</v>
      </c>
      <c r="AD22" s="76">
        <f t="shared" si="23"/>
        <v>270223</v>
      </c>
      <c r="AE22" s="129">
        <f t="shared" si="24"/>
        <v>16064836</v>
      </c>
      <c r="AF22" s="77"/>
      <c r="AH22" s="122" t="s">
        <v>101</v>
      </c>
      <c r="AI22" s="76">
        <v>69557</v>
      </c>
      <c r="AJ22" s="76">
        <v>4174362</v>
      </c>
      <c r="AK22" s="75">
        <f t="shared" si="25"/>
        <v>60.01354284974913</v>
      </c>
      <c r="AL22" s="76">
        <f t="shared" si="26"/>
        <v>339780</v>
      </c>
      <c r="AM22" s="129">
        <f t="shared" si="27"/>
        <v>20239198</v>
      </c>
      <c r="AP22" s="122" t="s">
        <v>101</v>
      </c>
      <c r="AQ22" s="76">
        <v>71908</v>
      </c>
      <c r="AR22" s="76">
        <v>4225833</v>
      </c>
      <c r="AS22" s="75">
        <f t="shared" si="28"/>
        <v>58.76721644323302</v>
      </c>
      <c r="AT22" s="76">
        <f t="shared" si="29"/>
        <v>411688</v>
      </c>
      <c r="AU22" s="129">
        <f t="shared" si="30"/>
        <v>24465031</v>
      </c>
    </row>
    <row r="23" spans="2:47" ht="18" customHeight="1">
      <c r="B23" s="122" t="s">
        <v>57</v>
      </c>
      <c r="C23" s="76">
        <v>0</v>
      </c>
      <c r="D23" s="76">
        <v>0</v>
      </c>
      <c r="E23" s="75">
        <f t="shared" si="17"/>
        <v>0</v>
      </c>
      <c r="F23" s="76">
        <f t="shared" si="18"/>
        <v>0</v>
      </c>
      <c r="G23" s="129">
        <f t="shared" si="18"/>
        <v>0</v>
      </c>
      <c r="H23" s="77"/>
      <c r="I23" s="77"/>
      <c r="J23" s="122" t="s">
        <v>21</v>
      </c>
      <c r="K23" s="76"/>
      <c r="L23" s="76"/>
      <c r="M23" s="75">
        <f aca="true" t="shared" si="31" ref="M23:M30">IF(ISERROR(L23/K23),0,L23/K23)</f>
        <v>0</v>
      </c>
      <c r="N23" s="76">
        <f t="shared" si="19"/>
        <v>0</v>
      </c>
      <c r="O23" s="129">
        <f t="shared" si="20"/>
        <v>0</v>
      </c>
      <c r="P23" s="77"/>
      <c r="Q23" s="77"/>
      <c r="R23" s="122" t="s">
        <v>21</v>
      </c>
      <c r="S23" s="76">
        <v>0</v>
      </c>
      <c r="T23" s="76">
        <v>0</v>
      </c>
      <c r="U23" s="75">
        <f aca="true" t="shared" si="32" ref="U23:U30">IF(ISERROR(T23/S23),0,T23/S23)</f>
        <v>0</v>
      </c>
      <c r="V23" s="76">
        <f t="shared" si="21"/>
        <v>0</v>
      </c>
      <c r="W23" s="129">
        <f t="shared" si="22"/>
        <v>0</v>
      </c>
      <c r="X23" s="77"/>
      <c r="Y23" s="77"/>
      <c r="Z23" s="122" t="s">
        <v>21</v>
      </c>
      <c r="AA23" s="76">
        <v>0</v>
      </c>
      <c r="AB23" s="76">
        <v>0</v>
      </c>
      <c r="AC23" s="75">
        <f aca="true" t="shared" si="33" ref="AC23:AC30">IF(ISERROR(AB23/AA23),0,AB23/AA23)</f>
        <v>0</v>
      </c>
      <c r="AD23" s="76">
        <f t="shared" si="23"/>
        <v>0</v>
      </c>
      <c r="AE23" s="129">
        <f t="shared" si="24"/>
        <v>0</v>
      </c>
      <c r="AF23" s="77"/>
      <c r="AH23" s="122" t="s">
        <v>21</v>
      </c>
      <c r="AI23" s="76">
        <v>0</v>
      </c>
      <c r="AJ23" s="76">
        <v>0</v>
      </c>
      <c r="AK23" s="75">
        <f t="shared" si="25"/>
        <v>0</v>
      </c>
      <c r="AL23" s="76">
        <f t="shared" si="26"/>
        <v>0</v>
      </c>
      <c r="AM23" s="129">
        <f t="shared" si="27"/>
        <v>0</v>
      </c>
      <c r="AP23" s="122" t="s">
        <v>21</v>
      </c>
      <c r="AQ23" s="76">
        <v>0</v>
      </c>
      <c r="AR23" s="76">
        <v>0</v>
      </c>
      <c r="AS23" s="75">
        <f t="shared" si="28"/>
        <v>0</v>
      </c>
      <c r="AT23" s="76">
        <f t="shared" si="29"/>
        <v>0</v>
      </c>
      <c r="AU23" s="129">
        <f t="shared" si="30"/>
        <v>0</v>
      </c>
    </row>
    <row r="24" spans="2:47" ht="18" customHeight="1">
      <c r="B24" s="122" t="s">
        <v>49</v>
      </c>
      <c r="C24" s="76">
        <v>541</v>
      </c>
      <c r="D24" s="76">
        <v>71351</v>
      </c>
      <c r="E24" s="75">
        <f t="shared" si="17"/>
        <v>131.8872458410351</v>
      </c>
      <c r="F24" s="76">
        <f t="shared" si="18"/>
        <v>541</v>
      </c>
      <c r="G24" s="129">
        <f t="shared" si="18"/>
        <v>71351</v>
      </c>
      <c r="H24" s="77"/>
      <c r="I24" s="77"/>
      <c r="J24" s="122" t="s">
        <v>15</v>
      </c>
      <c r="K24" s="76">
        <v>820</v>
      </c>
      <c r="L24" s="76">
        <v>104787</v>
      </c>
      <c r="M24" s="75">
        <f t="shared" si="31"/>
        <v>127.7890243902439</v>
      </c>
      <c r="N24" s="76">
        <f t="shared" si="19"/>
        <v>1361</v>
      </c>
      <c r="O24" s="129">
        <f t="shared" si="20"/>
        <v>176138</v>
      </c>
      <c r="P24" s="77"/>
      <c r="Q24" s="77"/>
      <c r="R24" s="122" t="s">
        <v>15</v>
      </c>
      <c r="S24" s="76">
        <v>940</v>
      </c>
      <c r="T24" s="76">
        <v>117301</v>
      </c>
      <c r="U24" s="75">
        <f t="shared" si="32"/>
        <v>124.78829787234042</v>
      </c>
      <c r="V24" s="76">
        <f t="shared" si="21"/>
        <v>2301</v>
      </c>
      <c r="W24" s="129">
        <f t="shared" si="22"/>
        <v>293439</v>
      </c>
      <c r="X24" s="77"/>
      <c r="Y24" s="77"/>
      <c r="Z24" s="122" t="s">
        <v>15</v>
      </c>
      <c r="AA24" s="76">
        <v>413</v>
      </c>
      <c r="AB24" s="76">
        <v>73148</v>
      </c>
      <c r="AC24" s="75">
        <f t="shared" si="33"/>
        <v>177.11380145278451</v>
      </c>
      <c r="AD24" s="76">
        <f t="shared" si="23"/>
        <v>2714</v>
      </c>
      <c r="AE24" s="129">
        <f t="shared" si="24"/>
        <v>366587</v>
      </c>
      <c r="AF24" s="77"/>
      <c r="AH24" s="122" t="s">
        <v>15</v>
      </c>
      <c r="AI24" s="76">
        <v>644</v>
      </c>
      <c r="AJ24" s="76">
        <v>83857</v>
      </c>
      <c r="AK24" s="75">
        <f t="shared" si="25"/>
        <v>130.21273291925465</v>
      </c>
      <c r="AL24" s="76">
        <f t="shared" si="26"/>
        <v>3358</v>
      </c>
      <c r="AM24" s="129">
        <f t="shared" si="27"/>
        <v>450444</v>
      </c>
      <c r="AP24" s="122" t="s">
        <v>15</v>
      </c>
      <c r="AQ24" s="76">
        <v>807</v>
      </c>
      <c r="AR24" s="76">
        <v>102104</v>
      </c>
      <c r="AS24" s="75">
        <f t="shared" si="28"/>
        <v>126.52292441140025</v>
      </c>
      <c r="AT24" s="76">
        <f t="shared" si="29"/>
        <v>4165</v>
      </c>
      <c r="AU24" s="129">
        <f t="shared" si="30"/>
        <v>552548</v>
      </c>
    </row>
    <row r="25" spans="2:47" ht="18" customHeight="1">
      <c r="B25" s="122" t="s">
        <v>58</v>
      </c>
      <c r="C25" s="76">
        <v>14218</v>
      </c>
      <c r="D25" s="76">
        <v>774108</v>
      </c>
      <c r="E25" s="75">
        <f t="shared" si="17"/>
        <v>54.445632297088196</v>
      </c>
      <c r="F25" s="76">
        <f t="shared" si="18"/>
        <v>14218</v>
      </c>
      <c r="G25" s="129">
        <f t="shared" si="18"/>
        <v>774108</v>
      </c>
      <c r="H25" s="77"/>
      <c r="I25" s="77"/>
      <c r="J25" s="122" t="s">
        <v>22</v>
      </c>
      <c r="K25" s="76">
        <v>16058</v>
      </c>
      <c r="L25" s="76">
        <v>693889</v>
      </c>
      <c r="M25" s="75">
        <f t="shared" si="31"/>
        <v>43.211421098517874</v>
      </c>
      <c r="N25" s="76">
        <f t="shared" si="19"/>
        <v>30276</v>
      </c>
      <c r="O25" s="129">
        <f t="shared" si="20"/>
        <v>1467997</v>
      </c>
      <c r="P25" s="77"/>
      <c r="Q25" s="77"/>
      <c r="R25" s="122" t="s">
        <v>22</v>
      </c>
      <c r="S25" s="76">
        <v>15524</v>
      </c>
      <c r="T25" s="76">
        <v>674038</v>
      </c>
      <c r="U25" s="75">
        <f t="shared" si="32"/>
        <v>43.41909301726359</v>
      </c>
      <c r="V25" s="76">
        <f t="shared" si="21"/>
        <v>45800</v>
      </c>
      <c r="W25" s="129">
        <f t="shared" si="22"/>
        <v>2142035</v>
      </c>
      <c r="X25" s="77"/>
      <c r="Y25" s="77"/>
      <c r="Z25" s="122" t="s">
        <v>22</v>
      </c>
      <c r="AA25" s="76">
        <v>18093</v>
      </c>
      <c r="AB25" s="76">
        <v>869324</v>
      </c>
      <c r="AC25" s="75">
        <f t="shared" si="33"/>
        <v>48.047532194771456</v>
      </c>
      <c r="AD25" s="76">
        <f t="shared" si="23"/>
        <v>63893</v>
      </c>
      <c r="AE25" s="129">
        <f t="shared" si="24"/>
        <v>3011359</v>
      </c>
      <c r="AF25" s="77"/>
      <c r="AH25" s="122" t="s">
        <v>22</v>
      </c>
      <c r="AI25" s="76">
        <v>17129</v>
      </c>
      <c r="AJ25" s="76">
        <v>788040</v>
      </c>
      <c r="AK25" s="75">
        <f t="shared" si="25"/>
        <v>46.00618833557125</v>
      </c>
      <c r="AL25" s="76">
        <f t="shared" si="26"/>
        <v>81022</v>
      </c>
      <c r="AM25" s="129">
        <f t="shared" si="27"/>
        <v>3799399</v>
      </c>
      <c r="AP25" s="122" t="s">
        <v>22</v>
      </c>
      <c r="AQ25" s="76">
        <v>18368</v>
      </c>
      <c r="AR25" s="76">
        <v>772495</v>
      </c>
      <c r="AS25" s="75">
        <f t="shared" si="28"/>
        <v>42.05656576655052</v>
      </c>
      <c r="AT25" s="76">
        <f t="shared" si="29"/>
        <v>99390</v>
      </c>
      <c r="AU25" s="129">
        <f t="shared" si="30"/>
        <v>4571894</v>
      </c>
    </row>
    <row r="26" spans="2:47" ht="18" customHeight="1">
      <c r="B26" s="122" t="s">
        <v>59</v>
      </c>
      <c r="C26" s="76">
        <v>0</v>
      </c>
      <c r="D26" s="76">
        <v>0</v>
      </c>
      <c r="E26" s="75">
        <f t="shared" si="17"/>
        <v>0</v>
      </c>
      <c r="F26" s="76">
        <f t="shared" si="18"/>
        <v>0</v>
      </c>
      <c r="G26" s="129">
        <f t="shared" si="18"/>
        <v>0</v>
      </c>
      <c r="H26" s="77"/>
      <c r="I26" s="77"/>
      <c r="J26" s="122" t="s">
        <v>23</v>
      </c>
      <c r="K26" s="76">
        <v>0</v>
      </c>
      <c r="L26" s="76">
        <v>0</v>
      </c>
      <c r="M26" s="75">
        <f t="shared" si="31"/>
        <v>0</v>
      </c>
      <c r="N26" s="76">
        <f t="shared" si="19"/>
        <v>0</v>
      </c>
      <c r="O26" s="129">
        <f t="shared" si="20"/>
        <v>0</v>
      </c>
      <c r="P26" s="77"/>
      <c r="Q26" s="77"/>
      <c r="R26" s="122" t="s">
        <v>23</v>
      </c>
      <c r="S26" s="76">
        <v>0</v>
      </c>
      <c r="T26" s="76">
        <v>0</v>
      </c>
      <c r="U26" s="75">
        <f t="shared" si="32"/>
        <v>0</v>
      </c>
      <c r="V26" s="76">
        <f t="shared" si="21"/>
        <v>0</v>
      </c>
      <c r="W26" s="129">
        <f t="shared" si="22"/>
        <v>0</v>
      </c>
      <c r="X26" s="77"/>
      <c r="Y26" s="77"/>
      <c r="Z26" s="122" t="s">
        <v>23</v>
      </c>
      <c r="AA26" s="76">
        <v>0</v>
      </c>
      <c r="AB26" s="76">
        <v>0</v>
      </c>
      <c r="AC26" s="75">
        <f t="shared" si="33"/>
        <v>0</v>
      </c>
      <c r="AD26" s="76">
        <f t="shared" si="23"/>
        <v>0</v>
      </c>
      <c r="AE26" s="129">
        <f t="shared" si="24"/>
        <v>0</v>
      </c>
      <c r="AF26" s="77"/>
      <c r="AH26" s="122" t="s">
        <v>23</v>
      </c>
      <c r="AI26" s="76">
        <v>0</v>
      </c>
      <c r="AJ26" s="76">
        <v>0</v>
      </c>
      <c r="AK26" s="75">
        <f t="shared" si="25"/>
        <v>0</v>
      </c>
      <c r="AL26" s="76">
        <f t="shared" si="26"/>
        <v>0</v>
      </c>
      <c r="AM26" s="129">
        <f t="shared" si="27"/>
        <v>0</v>
      </c>
      <c r="AP26" s="122" t="s">
        <v>23</v>
      </c>
      <c r="AQ26" s="76">
        <v>0</v>
      </c>
      <c r="AR26" s="76">
        <v>0</v>
      </c>
      <c r="AS26" s="75">
        <f t="shared" si="28"/>
        <v>0</v>
      </c>
      <c r="AT26" s="76">
        <f t="shared" si="29"/>
        <v>0</v>
      </c>
      <c r="AU26" s="129">
        <f t="shared" si="30"/>
        <v>0</v>
      </c>
    </row>
    <row r="27" spans="2:47" ht="18" customHeight="1">
      <c r="B27" s="122" t="s">
        <v>51</v>
      </c>
      <c r="C27" s="76">
        <v>2494</v>
      </c>
      <c r="D27" s="76">
        <v>150206</v>
      </c>
      <c r="E27" s="75">
        <f t="shared" si="17"/>
        <v>60.22694466720128</v>
      </c>
      <c r="F27" s="76">
        <f t="shared" si="18"/>
        <v>2494</v>
      </c>
      <c r="G27" s="129">
        <f t="shared" si="18"/>
        <v>150206</v>
      </c>
      <c r="H27" s="77"/>
      <c r="I27" s="77"/>
      <c r="J27" s="122" t="s">
        <v>17</v>
      </c>
      <c r="K27" s="76">
        <v>2548</v>
      </c>
      <c r="L27" s="76">
        <v>164323</v>
      </c>
      <c r="M27" s="75">
        <f t="shared" si="31"/>
        <v>64.49097331240188</v>
      </c>
      <c r="N27" s="76">
        <f t="shared" si="19"/>
        <v>5042</v>
      </c>
      <c r="O27" s="129">
        <f t="shared" si="20"/>
        <v>314529</v>
      </c>
      <c r="P27" s="77"/>
      <c r="Q27" s="77"/>
      <c r="R27" s="122" t="s">
        <v>17</v>
      </c>
      <c r="S27" s="76">
        <v>2685</v>
      </c>
      <c r="T27" s="76">
        <v>174650</v>
      </c>
      <c r="U27" s="75">
        <f t="shared" si="32"/>
        <v>65.04655493482309</v>
      </c>
      <c r="V27" s="76">
        <f t="shared" si="21"/>
        <v>7727</v>
      </c>
      <c r="W27" s="129">
        <f t="shared" si="22"/>
        <v>489179</v>
      </c>
      <c r="X27" s="77"/>
      <c r="Y27" s="77"/>
      <c r="Z27" s="122" t="s">
        <v>17</v>
      </c>
      <c r="AA27" s="76">
        <v>2021</v>
      </c>
      <c r="AB27" s="76">
        <v>115249</v>
      </c>
      <c r="AC27" s="75">
        <f t="shared" si="33"/>
        <v>57.0257298367145</v>
      </c>
      <c r="AD27" s="76">
        <f t="shared" si="23"/>
        <v>9748</v>
      </c>
      <c r="AE27" s="129">
        <f t="shared" si="24"/>
        <v>604428</v>
      </c>
      <c r="AF27" s="77"/>
      <c r="AH27" s="122" t="s">
        <v>17</v>
      </c>
      <c r="AI27" s="76">
        <v>2191</v>
      </c>
      <c r="AJ27" s="76">
        <v>160783</v>
      </c>
      <c r="AK27" s="75">
        <f t="shared" si="25"/>
        <v>73.38338658146965</v>
      </c>
      <c r="AL27" s="76">
        <f t="shared" si="26"/>
        <v>11939</v>
      </c>
      <c r="AM27" s="129">
        <f t="shared" si="27"/>
        <v>765211</v>
      </c>
      <c r="AP27" s="122" t="s">
        <v>17</v>
      </c>
      <c r="AQ27" s="76">
        <v>2834</v>
      </c>
      <c r="AR27" s="76">
        <v>174810</v>
      </c>
      <c r="AS27" s="75">
        <f t="shared" si="28"/>
        <v>61.683133380381086</v>
      </c>
      <c r="AT27" s="76">
        <f t="shared" si="29"/>
        <v>14773</v>
      </c>
      <c r="AU27" s="129">
        <f t="shared" si="30"/>
        <v>940021</v>
      </c>
    </row>
    <row r="28" spans="2:47" ht="18" customHeight="1">
      <c r="B28" s="122" t="s">
        <v>53</v>
      </c>
      <c r="C28" s="76">
        <v>64176</v>
      </c>
      <c r="D28" s="76">
        <v>4798469</v>
      </c>
      <c r="E28" s="75">
        <f t="shared" si="17"/>
        <v>74.77045936175517</v>
      </c>
      <c r="F28" s="76">
        <f t="shared" si="18"/>
        <v>64176</v>
      </c>
      <c r="G28" s="129">
        <f t="shared" si="18"/>
        <v>4798469</v>
      </c>
      <c r="H28" s="77"/>
      <c r="I28" s="77"/>
      <c r="J28" s="122" t="s">
        <v>18</v>
      </c>
      <c r="K28" s="76">
        <v>74397</v>
      </c>
      <c r="L28" s="76">
        <v>5329472</v>
      </c>
      <c r="M28" s="75">
        <f t="shared" si="31"/>
        <v>71.63557670336169</v>
      </c>
      <c r="N28" s="76">
        <f t="shared" si="19"/>
        <v>138573</v>
      </c>
      <c r="O28" s="129">
        <f t="shared" si="20"/>
        <v>10127941</v>
      </c>
      <c r="P28" s="77"/>
      <c r="Q28" s="77"/>
      <c r="R28" s="122" t="s">
        <v>18</v>
      </c>
      <c r="S28" s="76">
        <v>72963</v>
      </c>
      <c r="T28" s="76">
        <v>5506722</v>
      </c>
      <c r="U28" s="75">
        <f t="shared" si="32"/>
        <v>75.47280128284198</v>
      </c>
      <c r="V28" s="76">
        <f t="shared" si="21"/>
        <v>211536</v>
      </c>
      <c r="W28" s="129">
        <f t="shared" si="22"/>
        <v>15634663</v>
      </c>
      <c r="X28" s="77"/>
      <c r="Y28" s="77"/>
      <c r="Z28" s="122" t="s">
        <v>18</v>
      </c>
      <c r="AA28" s="76">
        <v>71158</v>
      </c>
      <c r="AB28" s="76">
        <v>5367792</v>
      </c>
      <c r="AC28" s="75">
        <f t="shared" si="33"/>
        <v>75.4348351555693</v>
      </c>
      <c r="AD28" s="76">
        <f t="shared" si="23"/>
        <v>282694</v>
      </c>
      <c r="AE28" s="129">
        <f t="shared" si="24"/>
        <v>21002455</v>
      </c>
      <c r="AF28" s="77"/>
      <c r="AH28" s="122" t="s">
        <v>18</v>
      </c>
      <c r="AI28" s="76">
        <v>85004</v>
      </c>
      <c r="AJ28" s="76">
        <v>5628646</v>
      </c>
      <c r="AK28" s="75">
        <f t="shared" si="25"/>
        <v>66.21624864712248</v>
      </c>
      <c r="AL28" s="76">
        <f t="shared" si="26"/>
        <v>367698</v>
      </c>
      <c r="AM28" s="129">
        <f t="shared" si="27"/>
        <v>26631101</v>
      </c>
      <c r="AP28" s="122" t="s">
        <v>18</v>
      </c>
      <c r="AQ28" s="76">
        <v>81950</v>
      </c>
      <c r="AR28" s="76">
        <v>6036616</v>
      </c>
      <c r="AS28" s="75">
        <f t="shared" si="28"/>
        <v>73.66218425869432</v>
      </c>
      <c r="AT28" s="76">
        <f t="shared" si="29"/>
        <v>449648</v>
      </c>
      <c r="AU28" s="129">
        <f t="shared" si="30"/>
        <v>32667717</v>
      </c>
    </row>
    <row r="29" spans="2:47" ht="18" customHeight="1">
      <c r="B29" s="122" t="s">
        <v>56</v>
      </c>
      <c r="C29" s="76">
        <v>30594</v>
      </c>
      <c r="D29" s="76">
        <v>2222779</v>
      </c>
      <c r="E29" s="75">
        <f t="shared" si="17"/>
        <v>72.65408249983656</v>
      </c>
      <c r="F29" s="76">
        <f t="shared" si="18"/>
        <v>30594</v>
      </c>
      <c r="G29" s="129">
        <f t="shared" si="18"/>
        <v>2222779</v>
      </c>
      <c r="H29" s="77"/>
      <c r="I29" s="77"/>
      <c r="J29" s="122" t="s">
        <v>56</v>
      </c>
      <c r="K29" s="76">
        <v>34024</v>
      </c>
      <c r="L29" s="76">
        <v>2239054</v>
      </c>
      <c r="M29" s="75">
        <f t="shared" si="31"/>
        <v>65.80807665177522</v>
      </c>
      <c r="N29" s="76">
        <f t="shared" si="19"/>
        <v>64618</v>
      </c>
      <c r="O29" s="129">
        <f t="shared" si="20"/>
        <v>4461833</v>
      </c>
      <c r="P29" s="77"/>
      <c r="Q29" s="77"/>
      <c r="R29" s="122" t="s">
        <v>56</v>
      </c>
      <c r="S29" s="76">
        <v>31465</v>
      </c>
      <c r="T29" s="76">
        <v>2135696</v>
      </c>
      <c r="U29" s="75">
        <f t="shared" si="32"/>
        <v>67.87529000476721</v>
      </c>
      <c r="V29" s="76">
        <f t="shared" si="21"/>
        <v>96083</v>
      </c>
      <c r="W29" s="129">
        <f t="shared" si="22"/>
        <v>6597529</v>
      </c>
      <c r="X29" s="77"/>
      <c r="Y29" s="77"/>
      <c r="Z29" s="122" t="s">
        <v>56</v>
      </c>
      <c r="AA29" s="76">
        <v>31343</v>
      </c>
      <c r="AB29" s="76">
        <v>2320960</v>
      </c>
      <c r="AC29" s="75">
        <f t="shared" si="33"/>
        <v>74.05034616979867</v>
      </c>
      <c r="AD29" s="76">
        <f t="shared" si="23"/>
        <v>127426</v>
      </c>
      <c r="AE29" s="129">
        <f t="shared" si="24"/>
        <v>8918489</v>
      </c>
      <c r="AF29" s="77"/>
      <c r="AH29" s="122" t="s">
        <v>56</v>
      </c>
      <c r="AI29" s="76">
        <v>27109</v>
      </c>
      <c r="AJ29" s="76">
        <v>1995631</v>
      </c>
      <c r="AK29" s="75">
        <f t="shared" si="25"/>
        <v>73.61507248515254</v>
      </c>
      <c r="AL29" s="76">
        <f t="shared" si="26"/>
        <v>154535</v>
      </c>
      <c r="AM29" s="129">
        <f t="shared" si="27"/>
        <v>10914120</v>
      </c>
      <c r="AP29" s="122" t="s">
        <v>56</v>
      </c>
      <c r="AQ29" s="76">
        <v>30881</v>
      </c>
      <c r="AR29" s="76">
        <v>2185679</v>
      </c>
      <c r="AS29" s="75">
        <f t="shared" si="28"/>
        <v>70.77746834623231</v>
      </c>
      <c r="AT29" s="76">
        <f t="shared" si="29"/>
        <v>185416</v>
      </c>
      <c r="AU29" s="129">
        <f t="shared" si="30"/>
        <v>13099799</v>
      </c>
    </row>
    <row r="30" spans="2:47" ht="18" customHeight="1" thickBot="1">
      <c r="B30" s="137" t="s">
        <v>54</v>
      </c>
      <c r="C30" s="138">
        <v>49211</v>
      </c>
      <c r="D30" s="138">
        <v>2606313</v>
      </c>
      <c r="E30" s="75">
        <f t="shared" si="17"/>
        <v>52.96200036577188</v>
      </c>
      <c r="F30" s="138">
        <f t="shared" si="18"/>
        <v>49211</v>
      </c>
      <c r="G30" s="139">
        <f t="shared" si="18"/>
        <v>2606313</v>
      </c>
      <c r="H30" s="77"/>
      <c r="I30" s="77"/>
      <c r="J30" s="124" t="s">
        <v>54</v>
      </c>
      <c r="K30" s="138">
        <v>44460</v>
      </c>
      <c r="L30" s="138">
        <v>2528129</v>
      </c>
      <c r="M30" s="75">
        <f t="shared" si="31"/>
        <v>56.86300044984255</v>
      </c>
      <c r="N30" s="130">
        <f t="shared" si="19"/>
        <v>93671</v>
      </c>
      <c r="O30" s="134">
        <f t="shared" si="20"/>
        <v>5134442</v>
      </c>
      <c r="P30" s="77"/>
      <c r="Q30" s="77"/>
      <c r="R30" s="124" t="s">
        <v>54</v>
      </c>
      <c r="S30" s="138">
        <v>49218</v>
      </c>
      <c r="T30" s="138">
        <v>2767359</v>
      </c>
      <c r="U30" s="75">
        <f t="shared" si="32"/>
        <v>56.22656345239547</v>
      </c>
      <c r="V30" s="130">
        <f t="shared" si="21"/>
        <v>142889</v>
      </c>
      <c r="W30" s="134">
        <f t="shared" si="22"/>
        <v>7901801</v>
      </c>
      <c r="X30" s="77"/>
      <c r="Y30" s="77"/>
      <c r="Z30" s="124" t="s">
        <v>54</v>
      </c>
      <c r="AA30" s="138">
        <v>68542</v>
      </c>
      <c r="AB30" s="138">
        <v>2712881</v>
      </c>
      <c r="AC30" s="75">
        <f t="shared" si="33"/>
        <v>39.579834262204194</v>
      </c>
      <c r="AD30" s="130">
        <f t="shared" si="23"/>
        <v>211431</v>
      </c>
      <c r="AE30" s="134">
        <f t="shared" si="24"/>
        <v>10614682</v>
      </c>
      <c r="AF30" s="77"/>
      <c r="AH30" s="124" t="s">
        <v>54</v>
      </c>
      <c r="AI30" s="138">
        <v>48541</v>
      </c>
      <c r="AJ30" s="138">
        <v>2771440</v>
      </c>
      <c r="AK30" s="75">
        <f t="shared" si="25"/>
        <v>57.09482705341876</v>
      </c>
      <c r="AL30" s="130">
        <f t="shared" si="26"/>
        <v>259972</v>
      </c>
      <c r="AM30" s="134">
        <f t="shared" si="27"/>
        <v>13386122</v>
      </c>
      <c r="AP30" s="124" t="s">
        <v>54</v>
      </c>
      <c r="AQ30" s="138">
        <v>77592</v>
      </c>
      <c r="AR30" s="138">
        <v>2796350</v>
      </c>
      <c r="AS30" s="75">
        <f>IF(ISERROR(AR30/AQ30),0,AR30/AQ30)</f>
        <v>36.03915352098154</v>
      </c>
      <c r="AT30" s="130">
        <f t="shared" si="29"/>
        <v>337564</v>
      </c>
      <c r="AU30" s="134">
        <f t="shared" si="30"/>
        <v>16182472</v>
      </c>
    </row>
    <row r="31" spans="2:47" ht="24" customHeight="1" thickBot="1">
      <c r="B31" s="125" t="s">
        <v>60</v>
      </c>
      <c r="C31" s="126">
        <f>SUM(C20:C30)</f>
        <v>489530</v>
      </c>
      <c r="D31" s="126">
        <f>SUM(D20:D30)</f>
        <v>30613437</v>
      </c>
      <c r="E31" s="127"/>
      <c r="F31" s="127"/>
      <c r="G31" s="128"/>
      <c r="H31" s="34"/>
      <c r="I31" s="34"/>
      <c r="J31" s="125" t="s">
        <v>60</v>
      </c>
      <c r="K31" s="126">
        <f>SUM(K20:K30)</f>
        <v>469654</v>
      </c>
      <c r="L31" s="126">
        <f>SUM(L20:L30)</f>
        <v>30426785</v>
      </c>
      <c r="M31" s="127"/>
      <c r="N31" s="127"/>
      <c r="O31" s="128"/>
      <c r="P31" s="34"/>
      <c r="Q31" s="34"/>
      <c r="R31" s="125" t="s">
        <v>60</v>
      </c>
      <c r="S31" s="126">
        <f>SUM(S20:S30)</f>
        <v>523761</v>
      </c>
      <c r="T31" s="126">
        <f>SUM(T20:T30)</f>
        <v>33043246</v>
      </c>
      <c r="U31" s="127"/>
      <c r="V31" s="127"/>
      <c r="W31" s="128"/>
      <c r="X31" s="34"/>
      <c r="Y31" s="34"/>
      <c r="Z31" s="125" t="s">
        <v>60</v>
      </c>
      <c r="AA31" s="126">
        <f>SUM(AA20:AA30)</f>
        <v>516552</v>
      </c>
      <c r="AB31" s="126">
        <f>SUM(AB20:AB30)</f>
        <v>31972951</v>
      </c>
      <c r="AC31" s="127"/>
      <c r="AD31" s="127"/>
      <c r="AE31" s="128"/>
      <c r="AF31" s="34"/>
      <c r="AH31" s="125" t="s">
        <v>60</v>
      </c>
      <c r="AI31" s="126">
        <f>SUM(AI20:AI30)</f>
        <v>529502</v>
      </c>
      <c r="AJ31" s="126">
        <f>SUM(AJ20:AJ30)</f>
        <v>33200277</v>
      </c>
      <c r="AK31" s="127"/>
      <c r="AL31" s="127"/>
      <c r="AM31" s="128"/>
      <c r="AP31" s="125" t="s">
        <v>60</v>
      </c>
      <c r="AQ31" s="126">
        <f>SUM(AQ20:AQ30)</f>
        <v>577839</v>
      </c>
      <c r="AR31" s="126">
        <f>SUM(AR20:AR30)</f>
        <v>34230950</v>
      </c>
      <c r="AS31" s="127"/>
      <c r="AT31" s="127"/>
      <c r="AU31" s="128"/>
    </row>
    <row r="32" spans="2:47" ht="24" customHeight="1" thickBot="1">
      <c r="B32" s="123" t="s">
        <v>61</v>
      </c>
      <c r="C32" s="109">
        <f>C31</f>
        <v>489530</v>
      </c>
      <c r="D32" s="109">
        <f>D31</f>
        <v>30613437</v>
      </c>
      <c r="E32" s="110"/>
      <c r="F32" s="110"/>
      <c r="G32" s="111"/>
      <c r="H32" s="34"/>
      <c r="I32" s="34"/>
      <c r="J32" s="123" t="s">
        <v>61</v>
      </c>
      <c r="K32" s="109">
        <f>K31+C31</f>
        <v>959184</v>
      </c>
      <c r="L32" s="109">
        <f>L31+D32</f>
        <v>61040222</v>
      </c>
      <c r="M32" s="110"/>
      <c r="N32" s="110"/>
      <c r="O32" s="111"/>
      <c r="P32" s="34"/>
      <c r="Q32" s="34"/>
      <c r="R32" s="123" t="s">
        <v>61</v>
      </c>
      <c r="S32" s="106">
        <f>S31+K32</f>
        <v>1482945</v>
      </c>
      <c r="T32" s="106">
        <f>T31+L32</f>
        <v>94083468</v>
      </c>
      <c r="U32" s="110"/>
      <c r="V32" s="110"/>
      <c r="W32" s="111"/>
      <c r="X32" s="34"/>
      <c r="Y32" s="34"/>
      <c r="Z32" s="123" t="s">
        <v>61</v>
      </c>
      <c r="AA32" s="106">
        <f>AA31+S32</f>
        <v>1999497</v>
      </c>
      <c r="AB32" s="106">
        <f>AB31+T32</f>
        <v>126056419</v>
      </c>
      <c r="AC32" s="110"/>
      <c r="AD32" s="110"/>
      <c r="AE32" s="111"/>
      <c r="AF32" s="34"/>
      <c r="AH32" s="123" t="s">
        <v>61</v>
      </c>
      <c r="AI32" s="106">
        <f>AI31+AA32</f>
        <v>2528999</v>
      </c>
      <c r="AJ32" s="106">
        <f>AJ31+AB32</f>
        <v>159256696</v>
      </c>
      <c r="AK32" s="110"/>
      <c r="AL32" s="110"/>
      <c r="AM32" s="111"/>
      <c r="AP32" s="123" t="s">
        <v>61</v>
      </c>
      <c r="AQ32" s="180">
        <f>AQ31+AI32</f>
        <v>3106838</v>
      </c>
      <c r="AR32" s="180">
        <f>AR31+AJ32</f>
        <v>193487646</v>
      </c>
      <c r="AS32" s="110"/>
      <c r="AT32" s="110"/>
      <c r="AU32" s="111"/>
    </row>
    <row r="33" ht="16.5" customHeight="1"/>
    <row r="34" ht="16.5" customHeight="1"/>
    <row r="35" ht="16.5" customHeight="1"/>
    <row r="36" ht="16.5" customHeight="1"/>
    <row r="37" ht="16.5" customHeight="1"/>
    <row r="38" spans="2:47" ht="69" customHeight="1" thickBot="1">
      <c r="B38" s="235" t="s">
        <v>122</v>
      </c>
      <c r="C38" s="235"/>
      <c r="D38" s="235"/>
      <c r="E38" s="235"/>
      <c r="F38" s="235"/>
      <c r="G38" s="235"/>
      <c r="H38" s="18"/>
      <c r="I38" s="18"/>
      <c r="J38" s="235" t="s">
        <v>124</v>
      </c>
      <c r="K38" s="235"/>
      <c r="L38" s="235"/>
      <c r="M38" s="235"/>
      <c r="N38" s="235"/>
      <c r="O38" s="235"/>
      <c r="P38" s="18"/>
      <c r="Q38" s="18"/>
      <c r="R38" s="235" t="s">
        <v>126</v>
      </c>
      <c r="S38" s="235"/>
      <c r="T38" s="235"/>
      <c r="U38" s="235"/>
      <c r="V38" s="235"/>
      <c r="W38" s="235"/>
      <c r="X38" s="18"/>
      <c r="Y38" s="18"/>
      <c r="Z38" s="235" t="s">
        <v>128</v>
      </c>
      <c r="AA38" s="235"/>
      <c r="AB38" s="235"/>
      <c r="AC38" s="235"/>
      <c r="AD38" s="235"/>
      <c r="AE38" s="235"/>
      <c r="AF38" s="18"/>
      <c r="AH38" s="235" t="s">
        <v>130</v>
      </c>
      <c r="AI38" s="235"/>
      <c r="AJ38" s="235"/>
      <c r="AK38" s="235"/>
      <c r="AL38" s="235"/>
      <c r="AM38" s="235"/>
      <c r="AP38" s="235" t="s">
        <v>106</v>
      </c>
      <c r="AQ38" s="235"/>
      <c r="AR38" s="235"/>
      <c r="AS38" s="235"/>
      <c r="AT38" s="235"/>
      <c r="AU38" s="235"/>
    </row>
    <row r="39" spans="2:47" ht="20.25" customHeight="1">
      <c r="B39" s="112" t="s">
        <v>28</v>
      </c>
      <c r="C39" s="239" t="s">
        <v>77</v>
      </c>
      <c r="D39" s="239" t="s">
        <v>78</v>
      </c>
      <c r="E39" s="239" t="s">
        <v>14</v>
      </c>
      <c r="F39" s="113" t="s">
        <v>24</v>
      </c>
      <c r="G39" s="114" t="s">
        <v>25</v>
      </c>
      <c r="H39" s="22"/>
      <c r="I39" s="22"/>
      <c r="J39" s="112" t="s">
        <v>28</v>
      </c>
      <c r="K39" s="239" t="s">
        <v>77</v>
      </c>
      <c r="L39" s="239" t="s">
        <v>78</v>
      </c>
      <c r="M39" s="239" t="s">
        <v>14</v>
      </c>
      <c r="N39" s="113" t="s">
        <v>24</v>
      </c>
      <c r="O39" s="114" t="s">
        <v>25</v>
      </c>
      <c r="P39" s="22"/>
      <c r="Q39" s="22"/>
      <c r="R39" s="112" t="s">
        <v>28</v>
      </c>
      <c r="S39" s="239" t="s">
        <v>77</v>
      </c>
      <c r="T39" s="239" t="s">
        <v>78</v>
      </c>
      <c r="U39" s="239" t="s">
        <v>14</v>
      </c>
      <c r="V39" s="113" t="s">
        <v>24</v>
      </c>
      <c r="W39" s="114" t="s">
        <v>25</v>
      </c>
      <c r="X39" s="22"/>
      <c r="Y39" s="22"/>
      <c r="Z39" s="112" t="s">
        <v>88</v>
      </c>
      <c r="AA39" s="239" t="s">
        <v>77</v>
      </c>
      <c r="AB39" s="239" t="s">
        <v>78</v>
      </c>
      <c r="AC39" s="239" t="s">
        <v>14</v>
      </c>
      <c r="AD39" s="113" t="s">
        <v>24</v>
      </c>
      <c r="AE39" s="114" t="s">
        <v>25</v>
      </c>
      <c r="AF39" s="22"/>
      <c r="AH39" s="112" t="s">
        <v>28</v>
      </c>
      <c r="AI39" s="239" t="s">
        <v>77</v>
      </c>
      <c r="AJ39" s="239" t="s">
        <v>78</v>
      </c>
      <c r="AK39" s="239" t="s">
        <v>14</v>
      </c>
      <c r="AL39" s="113" t="s">
        <v>24</v>
      </c>
      <c r="AM39" s="114" t="s">
        <v>25</v>
      </c>
      <c r="AP39" s="112" t="s">
        <v>28</v>
      </c>
      <c r="AQ39" s="239" t="s">
        <v>77</v>
      </c>
      <c r="AR39" s="239" t="s">
        <v>78</v>
      </c>
      <c r="AS39" s="239" t="s">
        <v>14</v>
      </c>
      <c r="AT39" s="113" t="s">
        <v>24</v>
      </c>
      <c r="AU39" s="114" t="s">
        <v>25</v>
      </c>
    </row>
    <row r="40" spans="2:47" ht="17.25" customHeight="1">
      <c r="B40" s="115" t="s">
        <v>27</v>
      </c>
      <c r="C40" s="240"/>
      <c r="D40" s="240"/>
      <c r="E40" s="240"/>
      <c r="F40" s="120" t="s">
        <v>79</v>
      </c>
      <c r="G40" s="121" t="s">
        <v>80</v>
      </c>
      <c r="H40" s="63"/>
      <c r="I40" s="63"/>
      <c r="J40" s="115" t="s">
        <v>27</v>
      </c>
      <c r="K40" s="240"/>
      <c r="L40" s="240"/>
      <c r="M40" s="240"/>
      <c r="N40" s="120" t="s">
        <v>79</v>
      </c>
      <c r="O40" s="121" t="s">
        <v>80</v>
      </c>
      <c r="P40" s="63"/>
      <c r="Q40" s="63"/>
      <c r="R40" s="115" t="s">
        <v>27</v>
      </c>
      <c r="S40" s="240"/>
      <c r="T40" s="240"/>
      <c r="U40" s="240"/>
      <c r="V40" s="120" t="s">
        <v>79</v>
      </c>
      <c r="W40" s="121" t="s">
        <v>80</v>
      </c>
      <c r="X40" s="63"/>
      <c r="Y40" s="63"/>
      <c r="Z40" s="115" t="s">
        <v>27</v>
      </c>
      <c r="AA40" s="240"/>
      <c r="AB40" s="240"/>
      <c r="AC40" s="240"/>
      <c r="AD40" s="120" t="s">
        <v>79</v>
      </c>
      <c r="AE40" s="121" t="s">
        <v>80</v>
      </c>
      <c r="AF40" s="63"/>
      <c r="AH40" s="115" t="s">
        <v>27</v>
      </c>
      <c r="AI40" s="240"/>
      <c r="AJ40" s="240"/>
      <c r="AK40" s="240"/>
      <c r="AL40" s="120" t="s">
        <v>79</v>
      </c>
      <c r="AM40" s="121" t="s">
        <v>80</v>
      </c>
      <c r="AP40" s="115" t="s">
        <v>27</v>
      </c>
      <c r="AQ40" s="240"/>
      <c r="AR40" s="240"/>
      <c r="AS40" s="240"/>
      <c r="AT40" s="120" t="s">
        <v>79</v>
      </c>
      <c r="AU40" s="121" t="s">
        <v>80</v>
      </c>
    </row>
    <row r="41" spans="2:47" ht="18" customHeight="1">
      <c r="B41" s="122" t="s">
        <v>47</v>
      </c>
      <c r="C41" s="74">
        <v>97539</v>
      </c>
      <c r="D41" s="74">
        <v>527117</v>
      </c>
      <c r="E41" s="75">
        <f aca="true" t="shared" si="34" ref="E41:E51">IF(ISERROR(D41/C41),0,D41/C41)</f>
        <v>5.4041665385128</v>
      </c>
      <c r="F41" s="76">
        <f aca="true" t="shared" si="35" ref="F41:F51">C41+AT4</f>
        <v>1075480</v>
      </c>
      <c r="G41" s="129">
        <f aca="true" t="shared" si="36" ref="G41:G51">D41+AU4</f>
        <v>4317487</v>
      </c>
      <c r="H41" s="77"/>
      <c r="I41" s="77"/>
      <c r="J41" s="122" t="s">
        <v>47</v>
      </c>
      <c r="K41" s="74">
        <v>212743</v>
      </c>
      <c r="L41" s="74">
        <v>613567</v>
      </c>
      <c r="M41" s="75">
        <f aca="true" t="shared" si="37" ref="M41:M51">IF(ISERROR(L41/K41),0,L41/K41)</f>
        <v>2.8840760918103063</v>
      </c>
      <c r="N41" s="76">
        <f aca="true" t="shared" si="38" ref="N41:N51">F41+K41</f>
        <v>1288223</v>
      </c>
      <c r="O41" s="129">
        <f aca="true" t="shared" si="39" ref="O41:O51">G41+L41</f>
        <v>4931054</v>
      </c>
      <c r="P41" s="77"/>
      <c r="Q41" s="77"/>
      <c r="R41" s="122" t="s">
        <v>47</v>
      </c>
      <c r="S41" s="74">
        <v>116408</v>
      </c>
      <c r="T41" s="74">
        <v>515725</v>
      </c>
      <c r="U41" s="75">
        <f aca="true" t="shared" si="40" ref="U41:U51">IF(ISERROR(T41/S41),0,T41/S41)</f>
        <v>4.430322658236547</v>
      </c>
      <c r="V41" s="76">
        <f aca="true" t="shared" si="41" ref="V41:V51">N41+S41</f>
        <v>1404631</v>
      </c>
      <c r="W41" s="129">
        <f aca="true" t="shared" si="42" ref="W41:W51">O41+T41</f>
        <v>5446779</v>
      </c>
      <c r="X41" s="77"/>
      <c r="Y41" s="77"/>
      <c r="Z41" s="122" t="s">
        <v>47</v>
      </c>
      <c r="AA41" s="74">
        <v>111875</v>
      </c>
      <c r="AB41" s="74">
        <v>541224</v>
      </c>
      <c r="AC41" s="75">
        <f aca="true" t="shared" si="43" ref="AC41:AC51">IF(ISERROR(AB41/AA41),0,AB41/AA41)</f>
        <v>4.837756424581006</v>
      </c>
      <c r="AD41" s="76">
        <f aca="true" t="shared" si="44" ref="AD41:AD51">V41+AA41</f>
        <v>1516506</v>
      </c>
      <c r="AE41" s="129">
        <f aca="true" t="shared" si="45" ref="AE41:AE51">W41+AB41</f>
        <v>5988003</v>
      </c>
      <c r="AF41" s="77"/>
      <c r="AH41" s="122" t="s">
        <v>47</v>
      </c>
      <c r="AI41" s="74">
        <v>134908</v>
      </c>
      <c r="AJ41" s="74">
        <v>647273</v>
      </c>
      <c r="AK41" s="75">
        <f aca="true" t="shared" si="46" ref="AK41:AK51">IF(ISERROR(AJ41/AI41),0,AJ41/AI41)</f>
        <v>4.797884484241113</v>
      </c>
      <c r="AL41" s="76">
        <f aca="true" t="shared" si="47" ref="AL41:AL51">AD41+AI41</f>
        <v>1651414</v>
      </c>
      <c r="AM41" s="129">
        <f aca="true" t="shared" si="48" ref="AM41:AM51">AE41+AJ41</f>
        <v>6635276</v>
      </c>
      <c r="AP41" s="122" t="s">
        <v>47</v>
      </c>
      <c r="AQ41" s="74">
        <v>117441</v>
      </c>
      <c r="AR41" s="74">
        <v>602370</v>
      </c>
      <c r="AS41" s="75">
        <f aca="true" t="shared" si="49" ref="AS41:AS51">IF(ISERROR(AR41/AQ41),0,AR41/AQ41)</f>
        <v>5.1291286688635145</v>
      </c>
      <c r="AT41" s="76">
        <f aca="true" t="shared" si="50" ref="AT41:AT51">AL41+AQ41</f>
        <v>1768855</v>
      </c>
      <c r="AU41" s="129">
        <f aca="true" t="shared" si="51" ref="AU41:AU51">AM41+AR41</f>
        <v>7237646</v>
      </c>
    </row>
    <row r="42" spans="2:47" ht="18" customHeight="1">
      <c r="B42" s="122" t="s">
        <v>38</v>
      </c>
      <c r="C42" s="74">
        <v>23012</v>
      </c>
      <c r="D42" s="74">
        <v>396724</v>
      </c>
      <c r="E42" s="75">
        <f t="shared" si="34"/>
        <v>17.23987484790544</v>
      </c>
      <c r="F42" s="76">
        <f t="shared" si="35"/>
        <v>173849</v>
      </c>
      <c r="G42" s="129">
        <f t="shared" si="36"/>
        <v>2969090</v>
      </c>
      <c r="H42" s="77"/>
      <c r="I42" s="77"/>
      <c r="J42" s="122" t="s">
        <v>38</v>
      </c>
      <c r="K42" s="74">
        <v>28870</v>
      </c>
      <c r="L42" s="74">
        <v>498646</v>
      </c>
      <c r="M42" s="75">
        <f t="shared" si="37"/>
        <v>17.272116383789403</v>
      </c>
      <c r="N42" s="76">
        <f t="shared" si="38"/>
        <v>202719</v>
      </c>
      <c r="O42" s="129">
        <f t="shared" si="39"/>
        <v>3467736</v>
      </c>
      <c r="P42" s="77"/>
      <c r="Q42" s="77"/>
      <c r="R42" s="122" t="s">
        <v>38</v>
      </c>
      <c r="S42" s="74">
        <v>29125</v>
      </c>
      <c r="T42" s="74">
        <v>501717</v>
      </c>
      <c r="U42" s="75">
        <f t="shared" si="40"/>
        <v>17.226334763948497</v>
      </c>
      <c r="V42" s="76">
        <f t="shared" si="41"/>
        <v>231844</v>
      </c>
      <c r="W42" s="129">
        <f t="shared" si="42"/>
        <v>3969453</v>
      </c>
      <c r="X42" s="77"/>
      <c r="Y42" s="77"/>
      <c r="Z42" s="122" t="s">
        <v>38</v>
      </c>
      <c r="AA42" s="74">
        <v>26888</v>
      </c>
      <c r="AB42" s="74">
        <v>473369</v>
      </c>
      <c r="AC42" s="75">
        <f t="shared" si="43"/>
        <v>17.605214221957752</v>
      </c>
      <c r="AD42" s="76">
        <f t="shared" si="44"/>
        <v>258732</v>
      </c>
      <c r="AE42" s="129">
        <f t="shared" si="45"/>
        <v>4442822</v>
      </c>
      <c r="AF42" s="77"/>
      <c r="AH42" s="122" t="s">
        <v>38</v>
      </c>
      <c r="AI42" s="74">
        <v>26457</v>
      </c>
      <c r="AJ42" s="74">
        <v>463251</v>
      </c>
      <c r="AK42" s="75">
        <f t="shared" si="46"/>
        <v>17.50958158521374</v>
      </c>
      <c r="AL42" s="76">
        <f t="shared" si="47"/>
        <v>285189</v>
      </c>
      <c r="AM42" s="129">
        <f t="shared" si="48"/>
        <v>4906073</v>
      </c>
      <c r="AP42" s="122" t="s">
        <v>38</v>
      </c>
      <c r="AQ42" s="74">
        <v>18464</v>
      </c>
      <c r="AR42" s="74">
        <v>326168</v>
      </c>
      <c r="AS42" s="75">
        <f t="shared" si="49"/>
        <v>17.665077989601386</v>
      </c>
      <c r="AT42" s="76">
        <f t="shared" si="50"/>
        <v>303653</v>
      </c>
      <c r="AU42" s="129">
        <f t="shared" si="51"/>
        <v>5232241</v>
      </c>
    </row>
    <row r="43" spans="2:47" ht="18" customHeight="1">
      <c r="B43" s="122" t="s">
        <v>48</v>
      </c>
      <c r="C43" s="74">
        <v>576793</v>
      </c>
      <c r="D43" s="74">
        <v>1829295</v>
      </c>
      <c r="E43" s="75">
        <f t="shared" si="34"/>
        <v>3.1714930659699405</v>
      </c>
      <c r="F43" s="76">
        <f t="shared" si="35"/>
        <v>5323794</v>
      </c>
      <c r="G43" s="129">
        <f t="shared" si="36"/>
        <v>14130089</v>
      </c>
      <c r="H43" s="77"/>
      <c r="I43" s="77"/>
      <c r="J43" s="122" t="s">
        <v>48</v>
      </c>
      <c r="K43" s="74">
        <v>618378</v>
      </c>
      <c r="L43" s="74">
        <v>1755058</v>
      </c>
      <c r="M43" s="75">
        <f t="shared" si="37"/>
        <v>2.8381637121631105</v>
      </c>
      <c r="N43" s="76">
        <f t="shared" si="38"/>
        <v>5942172</v>
      </c>
      <c r="O43" s="129">
        <f t="shared" si="39"/>
        <v>15885147</v>
      </c>
      <c r="P43" s="77"/>
      <c r="Q43" s="77"/>
      <c r="R43" s="122" t="s">
        <v>48</v>
      </c>
      <c r="S43" s="74">
        <v>559765</v>
      </c>
      <c r="T43" s="74">
        <v>1725608</v>
      </c>
      <c r="U43" s="75">
        <f t="shared" si="40"/>
        <v>3.082736505497843</v>
      </c>
      <c r="V43" s="76">
        <f t="shared" si="41"/>
        <v>6501937</v>
      </c>
      <c r="W43" s="129">
        <f t="shared" si="42"/>
        <v>17610755</v>
      </c>
      <c r="X43" s="77"/>
      <c r="Y43" s="77"/>
      <c r="Z43" s="122" t="s">
        <v>48</v>
      </c>
      <c r="AA43" s="74">
        <v>610245</v>
      </c>
      <c r="AB43" s="74">
        <v>1744897</v>
      </c>
      <c r="AC43" s="75">
        <f t="shared" si="43"/>
        <v>2.859338462420831</v>
      </c>
      <c r="AD43" s="76">
        <f t="shared" si="44"/>
        <v>7112182</v>
      </c>
      <c r="AE43" s="129">
        <f t="shared" si="45"/>
        <v>19355652</v>
      </c>
      <c r="AF43" s="77"/>
      <c r="AH43" s="122" t="s">
        <v>48</v>
      </c>
      <c r="AI43" s="74">
        <v>577364</v>
      </c>
      <c r="AJ43" s="74">
        <v>1726681</v>
      </c>
      <c r="AK43" s="75">
        <f t="shared" si="46"/>
        <v>2.990628095967189</v>
      </c>
      <c r="AL43" s="76">
        <f t="shared" si="47"/>
        <v>7689546</v>
      </c>
      <c r="AM43" s="129">
        <f t="shared" si="48"/>
        <v>21082333</v>
      </c>
      <c r="AP43" s="122" t="s">
        <v>48</v>
      </c>
      <c r="AQ43" s="74">
        <v>705422</v>
      </c>
      <c r="AR43" s="74">
        <v>1938405</v>
      </c>
      <c r="AS43" s="75">
        <f t="shared" si="49"/>
        <v>2.7478658164899876</v>
      </c>
      <c r="AT43" s="76">
        <f t="shared" si="50"/>
        <v>8394968</v>
      </c>
      <c r="AU43" s="129">
        <f t="shared" si="51"/>
        <v>23020738</v>
      </c>
    </row>
    <row r="44" spans="2:47" ht="18" customHeight="1">
      <c r="B44" s="122" t="s">
        <v>101</v>
      </c>
      <c r="C44" s="74">
        <v>62622</v>
      </c>
      <c r="D44" s="74">
        <v>295557</v>
      </c>
      <c r="E44" s="75">
        <f t="shared" si="34"/>
        <v>4.7196991472645395</v>
      </c>
      <c r="F44" s="76">
        <f t="shared" si="35"/>
        <v>1385894</v>
      </c>
      <c r="G44" s="129">
        <f t="shared" si="36"/>
        <v>3748809</v>
      </c>
      <c r="H44" s="77"/>
      <c r="I44" s="77"/>
      <c r="J44" s="122" t="s">
        <v>101</v>
      </c>
      <c r="K44" s="74">
        <v>123181</v>
      </c>
      <c r="L44" s="74">
        <v>341828</v>
      </c>
      <c r="M44" s="75">
        <f t="shared" si="37"/>
        <v>2.775005885647949</v>
      </c>
      <c r="N44" s="76">
        <f t="shared" si="38"/>
        <v>1509075</v>
      </c>
      <c r="O44" s="129">
        <f t="shared" si="39"/>
        <v>4090637</v>
      </c>
      <c r="P44" s="77"/>
      <c r="Q44" s="77"/>
      <c r="R44" s="122" t="s">
        <v>101</v>
      </c>
      <c r="S44" s="74">
        <v>78037</v>
      </c>
      <c r="T44" s="74">
        <v>322866</v>
      </c>
      <c r="U44" s="75">
        <f t="shared" si="40"/>
        <v>4.137345105526865</v>
      </c>
      <c r="V44" s="76">
        <f t="shared" si="41"/>
        <v>1587112</v>
      </c>
      <c r="W44" s="129">
        <f t="shared" si="42"/>
        <v>4413503</v>
      </c>
      <c r="X44" s="77"/>
      <c r="Y44" s="77"/>
      <c r="Z44" s="122" t="s">
        <v>101</v>
      </c>
      <c r="AA44" s="74">
        <v>92696</v>
      </c>
      <c r="AB44" s="74">
        <v>437432</v>
      </c>
      <c r="AC44" s="75">
        <f t="shared" si="43"/>
        <v>4.7189954259083455</v>
      </c>
      <c r="AD44" s="76">
        <f t="shared" si="44"/>
        <v>1679808</v>
      </c>
      <c r="AE44" s="129">
        <f t="shared" si="45"/>
        <v>4850935</v>
      </c>
      <c r="AF44" s="77"/>
      <c r="AH44" s="122" t="s">
        <v>101</v>
      </c>
      <c r="AI44" s="74">
        <v>77541</v>
      </c>
      <c r="AJ44" s="74">
        <v>288410</v>
      </c>
      <c r="AK44" s="75">
        <f t="shared" si="46"/>
        <v>3.7194516449362274</v>
      </c>
      <c r="AL44" s="76">
        <f t="shared" si="47"/>
        <v>1757349</v>
      </c>
      <c r="AM44" s="129">
        <f t="shared" si="48"/>
        <v>5139345</v>
      </c>
      <c r="AP44" s="122" t="s">
        <v>101</v>
      </c>
      <c r="AQ44" s="74">
        <v>86607</v>
      </c>
      <c r="AR44" s="74">
        <v>460961</v>
      </c>
      <c r="AS44" s="75">
        <f t="shared" si="49"/>
        <v>5.322445067950627</v>
      </c>
      <c r="AT44" s="76">
        <f t="shared" si="50"/>
        <v>1843956</v>
      </c>
      <c r="AU44" s="129">
        <f t="shared" si="51"/>
        <v>5600306</v>
      </c>
    </row>
    <row r="45" spans="2:47" ht="18" customHeight="1">
      <c r="B45" s="122" t="s">
        <v>93</v>
      </c>
      <c r="C45" s="74">
        <v>8292</v>
      </c>
      <c r="D45" s="74">
        <v>159683</v>
      </c>
      <c r="E45" s="75">
        <f t="shared" si="34"/>
        <v>19.25747708634829</v>
      </c>
      <c r="F45" s="76">
        <f t="shared" si="35"/>
        <v>63103</v>
      </c>
      <c r="G45" s="129">
        <f t="shared" si="36"/>
        <v>1127660</v>
      </c>
      <c r="H45" s="77"/>
      <c r="I45" s="77"/>
      <c r="J45" s="122" t="s">
        <v>93</v>
      </c>
      <c r="K45" s="74">
        <v>9364</v>
      </c>
      <c r="L45" s="74">
        <v>181557</v>
      </c>
      <c r="M45" s="75">
        <f t="shared" si="37"/>
        <v>19.388829560017086</v>
      </c>
      <c r="N45" s="76">
        <f t="shared" si="38"/>
        <v>72467</v>
      </c>
      <c r="O45" s="129">
        <f t="shared" si="39"/>
        <v>1309217</v>
      </c>
      <c r="P45" s="77"/>
      <c r="Q45" s="77"/>
      <c r="R45" s="122" t="s">
        <v>93</v>
      </c>
      <c r="S45" s="74">
        <v>10658</v>
      </c>
      <c r="T45" s="74">
        <v>205487</v>
      </c>
      <c r="U45" s="75">
        <f t="shared" si="40"/>
        <v>19.2800713079377</v>
      </c>
      <c r="V45" s="76">
        <f t="shared" si="41"/>
        <v>83125</v>
      </c>
      <c r="W45" s="129">
        <f t="shared" si="42"/>
        <v>1514704</v>
      </c>
      <c r="X45" s="77"/>
      <c r="Y45" s="77"/>
      <c r="Z45" s="122" t="s">
        <v>93</v>
      </c>
      <c r="AA45" s="74">
        <v>10279</v>
      </c>
      <c r="AB45" s="74">
        <v>225554</v>
      </c>
      <c r="AC45" s="75">
        <f t="shared" si="43"/>
        <v>21.943185134740734</v>
      </c>
      <c r="AD45" s="76">
        <f t="shared" si="44"/>
        <v>93404</v>
      </c>
      <c r="AE45" s="129">
        <f t="shared" si="45"/>
        <v>1740258</v>
      </c>
      <c r="AF45" s="77"/>
      <c r="AH45" s="122" t="s">
        <v>93</v>
      </c>
      <c r="AI45" s="74">
        <v>11075</v>
      </c>
      <c r="AJ45" s="74">
        <v>212848</v>
      </c>
      <c r="AK45" s="75">
        <f t="shared" si="46"/>
        <v>19.21878103837472</v>
      </c>
      <c r="AL45" s="76">
        <f t="shared" si="47"/>
        <v>104479</v>
      </c>
      <c r="AM45" s="129">
        <f t="shared" si="48"/>
        <v>1953106</v>
      </c>
      <c r="AP45" s="122" t="s">
        <v>93</v>
      </c>
      <c r="AQ45" s="74">
        <v>7605</v>
      </c>
      <c r="AR45" s="74">
        <v>142238</v>
      </c>
      <c r="AS45" s="75">
        <f t="shared" si="49"/>
        <v>18.703221564760025</v>
      </c>
      <c r="AT45" s="76">
        <f t="shared" si="50"/>
        <v>112084</v>
      </c>
      <c r="AU45" s="129">
        <f t="shared" si="51"/>
        <v>2095344</v>
      </c>
    </row>
    <row r="46" spans="2:47" ht="18" customHeight="1">
      <c r="B46" s="122" t="s">
        <v>49</v>
      </c>
      <c r="C46" s="74">
        <v>13559</v>
      </c>
      <c r="D46" s="74">
        <v>234913</v>
      </c>
      <c r="E46" s="75">
        <f t="shared" si="34"/>
        <v>17.325245224574083</v>
      </c>
      <c r="F46" s="76">
        <f t="shared" si="35"/>
        <v>71870</v>
      </c>
      <c r="G46" s="129">
        <f t="shared" si="36"/>
        <v>1235598</v>
      </c>
      <c r="H46" s="77"/>
      <c r="I46" s="77"/>
      <c r="J46" s="122" t="s">
        <v>49</v>
      </c>
      <c r="K46" s="74">
        <v>10772</v>
      </c>
      <c r="L46" s="74">
        <v>187131</v>
      </c>
      <c r="M46" s="75">
        <f t="shared" si="37"/>
        <v>17.371982918678054</v>
      </c>
      <c r="N46" s="76">
        <f t="shared" si="38"/>
        <v>82642</v>
      </c>
      <c r="O46" s="129">
        <f t="shared" si="39"/>
        <v>1422729</v>
      </c>
      <c r="P46" s="77"/>
      <c r="Q46" s="77"/>
      <c r="R46" s="122" t="s">
        <v>49</v>
      </c>
      <c r="S46" s="74">
        <v>11040</v>
      </c>
      <c r="T46" s="74">
        <v>192153</v>
      </c>
      <c r="U46" s="75">
        <f t="shared" si="40"/>
        <v>17.40516304347826</v>
      </c>
      <c r="V46" s="76">
        <f t="shared" si="41"/>
        <v>93682</v>
      </c>
      <c r="W46" s="129">
        <f t="shared" si="42"/>
        <v>1614882</v>
      </c>
      <c r="X46" s="77"/>
      <c r="Y46" s="77"/>
      <c r="Z46" s="122" t="s">
        <v>49</v>
      </c>
      <c r="AA46" s="74">
        <v>11672</v>
      </c>
      <c r="AB46" s="74">
        <v>198566</v>
      </c>
      <c r="AC46" s="75">
        <f t="shared" si="43"/>
        <v>17.012165867032213</v>
      </c>
      <c r="AD46" s="76">
        <f t="shared" si="44"/>
        <v>105354</v>
      </c>
      <c r="AE46" s="129">
        <f t="shared" si="45"/>
        <v>1813448</v>
      </c>
      <c r="AF46" s="77"/>
      <c r="AH46" s="122" t="s">
        <v>49</v>
      </c>
      <c r="AI46" s="74">
        <v>8176</v>
      </c>
      <c r="AJ46" s="74">
        <v>145046</v>
      </c>
      <c r="AK46" s="75">
        <f t="shared" si="46"/>
        <v>17.74045988258317</v>
      </c>
      <c r="AL46" s="76">
        <f t="shared" si="47"/>
        <v>113530</v>
      </c>
      <c r="AM46" s="129">
        <f t="shared" si="48"/>
        <v>1958494</v>
      </c>
      <c r="AP46" s="122" t="s">
        <v>49</v>
      </c>
      <c r="AQ46" s="74">
        <v>12580</v>
      </c>
      <c r="AR46" s="74">
        <v>220886</v>
      </c>
      <c r="AS46" s="75">
        <f t="shared" si="49"/>
        <v>17.558505564387918</v>
      </c>
      <c r="AT46" s="76">
        <f t="shared" si="50"/>
        <v>126110</v>
      </c>
      <c r="AU46" s="129">
        <f t="shared" si="51"/>
        <v>2179380</v>
      </c>
    </row>
    <row r="47" spans="2:47" ht="18" customHeight="1">
      <c r="B47" s="122" t="s">
        <v>50</v>
      </c>
      <c r="C47" s="74">
        <v>0</v>
      </c>
      <c r="D47" s="74">
        <v>0</v>
      </c>
      <c r="E47" s="75">
        <f t="shared" si="34"/>
        <v>0</v>
      </c>
      <c r="F47" s="76">
        <f t="shared" si="35"/>
        <v>206</v>
      </c>
      <c r="G47" s="129">
        <f t="shared" si="36"/>
        <v>4835</v>
      </c>
      <c r="H47" s="77"/>
      <c r="I47" s="77"/>
      <c r="J47" s="122" t="s">
        <v>50</v>
      </c>
      <c r="K47" s="74">
        <v>0</v>
      </c>
      <c r="L47" s="74">
        <v>0</v>
      </c>
      <c r="M47" s="75">
        <f t="shared" si="37"/>
        <v>0</v>
      </c>
      <c r="N47" s="76">
        <f t="shared" si="38"/>
        <v>206</v>
      </c>
      <c r="O47" s="129">
        <f t="shared" si="39"/>
        <v>4835</v>
      </c>
      <c r="P47" s="77"/>
      <c r="Q47" s="77"/>
      <c r="R47" s="122" t="s">
        <v>50</v>
      </c>
      <c r="S47" s="74">
        <v>206</v>
      </c>
      <c r="T47" s="74">
        <v>4935</v>
      </c>
      <c r="U47" s="75">
        <f t="shared" si="40"/>
        <v>23.95631067961165</v>
      </c>
      <c r="V47" s="76">
        <f t="shared" si="41"/>
        <v>412</v>
      </c>
      <c r="W47" s="129">
        <f t="shared" si="42"/>
        <v>9770</v>
      </c>
      <c r="X47" s="77"/>
      <c r="Y47" s="77"/>
      <c r="Z47" s="122" t="s">
        <v>50</v>
      </c>
      <c r="AA47" s="74">
        <v>4</v>
      </c>
      <c r="AB47" s="74">
        <v>757</v>
      </c>
      <c r="AC47" s="75">
        <f t="shared" si="43"/>
        <v>189.25</v>
      </c>
      <c r="AD47" s="76">
        <f t="shared" si="44"/>
        <v>416</v>
      </c>
      <c r="AE47" s="129">
        <f t="shared" si="45"/>
        <v>10527</v>
      </c>
      <c r="AF47" s="77"/>
      <c r="AH47" s="122" t="s">
        <v>50</v>
      </c>
      <c r="AI47" s="74">
        <v>0</v>
      </c>
      <c r="AJ47" s="74">
        <v>0</v>
      </c>
      <c r="AK47" s="75">
        <f t="shared" si="46"/>
        <v>0</v>
      </c>
      <c r="AL47" s="76">
        <f t="shared" si="47"/>
        <v>416</v>
      </c>
      <c r="AM47" s="129">
        <f t="shared" si="48"/>
        <v>10527</v>
      </c>
      <c r="AP47" s="122" t="s">
        <v>50</v>
      </c>
      <c r="AQ47" s="74">
        <v>0</v>
      </c>
      <c r="AR47" s="74">
        <v>0</v>
      </c>
      <c r="AS47" s="75">
        <f t="shared" si="49"/>
        <v>0</v>
      </c>
      <c r="AT47" s="76">
        <f t="shared" si="50"/>
        <v>416</v>
      </c>
      <c r="AU47" s="129">
        <f t="shared" si="51"/>
        <v>10527</v>
      </c>
    </row>
    <row r="48" spans="2:47" ht="18" customHeight="1">
      <c r="B48" s="122" t="s">
        <v>22</v>
      </c>
      <c r="C48" s="74">
        <v>25200</v>
      </c>
      <c r="D48" s="74">
        <v>85568</v>
      </c>
      <c r="E48" s="75">
        <f t="shared" si="34"/>
        <v>3.3955555555555557</v>
      </c>
      <c r="F48" s="76">
        <f t="shared" si="35"/>
        <v>56923</v>
      </c>
      <c r="G48" s="129">
        <f t="shared" si="36"/>
        <v>225632</v>
      </c>
      <c r="H48" s="77"/>
      <c r="I48" s="77"/>
      <c r="J48" s="122" t="s">
        <v>22</v>
      </c>
      <c r="K48" s="74">
        <v>516</v>
      </c>
      <c r="L48" s="74">
        <v>18221</v>
      </c>
      <c r="M48" s="75">
        <f t="shared" si="37"/>
        <v>35.31201550387597</v>
      </c>
      <c r="N48" s="76">
        <f t="shared" si="38"/>
        <v>57439</v>
      </c>
      <c r="O48" s="129">
        <f t="shared" si="39"/>
        <v>243853</v>
      </c>
      <c r="P48" s="77"/>
      <c r="Q48" s="77"/>
      <c r="R48" s="122" t="s">
        <v>22</v>
      </c>
      <c r="S48" s="74">
        <v>13320</v>
      </c>
      <c r="T48" s="74">
        <v>45424</v>
      </c>
      <c r="U48" s="75">
        <f t="shared" si="40"/>
        <v>3.4102102102102103</v>
      </c>
      <c r="V48" s="76">
        <f t="shared" si="41"/>
        <v>70759</v>
      </c>
      <c r="W48" s="129">
        <f t="shared" si="42"/>
        <v>289277</v>
      </c>
      <c r="X48" s="77"/>
      <c r="Y48" s="77"/>
      <c r="Z48" s="122" t="s">
        <v>22</v>
      </c>
      <c r="AA48" s="74">
        <v>0</v>
      </c>
      <c r="AB48" s="74">
        <v>0</v>
      </c>
      <c r="AC48" s="75">
        <f t="shared" si="43"/>
        <v>0</v>
      </c>
      <c r="AD48" s="76">
        <f t="shared" si="44"/>
        <v>70759</v>
      </c>
      <c r="AE48" s="129">
        <f t="shared" si="45"/>
        <v>289277</v>
      </c>
      <c r="AF48" s="77"/>
      <c r="AH48" s="122" t="s">
        <v>22</v>
      </c>
      <c r="AI48" s="74">
        <v>0</v>
      </c>
      <c r="AJ48" s="74">
        <v>0</v>
      </c>
      <c r="AK48" s="75">
        <f t="shared" si="46"/>
        <v>0</v>
      </c>
      <c r="AL48" s="76">
        <f t="shared" si="47"/>
        <v>70759</v>
      </c>
      <c r="AM48" s="129">
        <f t="shared" si="48"/>
        <v>289277</v>
      </c>
      <c r="AP48" s="122" t="s">
        <v>22</v>
      </c>
      <c r="AQ48" s="74">
        <v>720</v>
      </c>
      <c r="AR48" s="74">
        <v>2213</v>
      </c>
      <c r="AS48" s="75">
        <f t="shared" si="49"/>
        <v>3.073611111111111</v>
      </c>
      <c r="AT48" s="76">
        <f t="shared" si="50"/>
        <v>71479</v>
      </c>
      <c r="AU48" s="129">
        <f t="shared" si="51"/>
        <v>291490</v>
      </c>
    </row>
    <row r="49" spans="2:47" ht="18" customHeight="1">
      <c r="B49" s="122" t="s">
        <v>52</v>
      </c>
      <c r="C49" s="74">
        <v>0</v>
      </c>
      <c r="D49" s="74">
        <v>0</v>
      </c>
      <c r="E49" s="75">
        <f t="shared" si="34"/>
        <v>0</v>
      </c>
      <c r="F49" s="76">
        <f t="shared" si="35"/>
        <v>21150</v>
      </c>
      <c r="G49" s="129">
        <f t="shared" si="36"/>
        <v>72235</v>
      </c>
      <c r="H49" s="77"/>
      <c r="I49" s="77"/>
      <c r="J49" s="122" t="s">
        <v>52</v>
      </c>
      <c r="K49" s="74">
        <v>0</v>
      </c>
      <c r="L49" s="74">
        <v>0</v>
      </c>
      <c r="M49" s="75">
        <f t="shared" si="37"/>
        <v>0</v>
      </c>
      <c r="N49" s="76">
        <f t="shared" si="38"/>
        <v>21150</v>
      </c>
      <c r="O49" s="129">
        <f t="shared" si="39"/>
        <v>72235</v>
      </c>
      <c r="P49" s="77"/>
      <c r="Q49" s="77"/>
      <c r="R49" s="122" t="s">
        <v>52</v>
      </c>
      <c r="S49" s="74">
        <v>0</v>
      </c>
      <c r="T49" s="74">
        <v>0</v>
      </c>
      <c r="U49" s="75">
        <f t="shared" si="40"/>
        <v>0</v>
      </c>
      <c r="V49" s="76">
        <f t="shared" si="41"/>
        <v>21150</v>
      </c>
      <c r="W49" s="129">
        <f t="shared" si="42"/>
        <v>72235</v>
      </c>
      <c r="X49" s="77"/>
      <c r="Y49" s="77"/>
      <c r="Z49" s="122" t="s">
        <v>52</v>
      </c>
      <c r="AA49" s="74">
        <v>0</v>
      </c>
      <c r="AB49" s="74">
        <v>0</v>
      </c>
      <c r="AC49" s="75">
        <f t="shared" si="43"/>
        <v>0</v>
      </c>
      <c r="AD49" s="76">
        <f t="shared" si="44"/>
        <v>21150</v>
      </c>
      <c r="AE49" s="129">
        <f t="shared" si="45"/>
        <v>72235</v>
      </c>
      <c r="AF49" s="77"/>
      <c r="AH49" s="122" t="s">
        <v>52</v>
      </c>
      <c r="AI49" s="74">
        <v>0</v>
      </c>
      <c r="AJ49" s="74">
        <v>0</v>
      </c>
      <c r="AK49" s="75">
        <f t="shared" si="46"/>
        <v>0</v>
      </c>
      <c r="AL49" s="76">
        <f t="shared" si="47"/>
        <v>21150</v>
      </c>
      <c r="AM49" s="129">
        <f t="shared" si="48"/>
        <v>72235</v>
      </c>
      <c r="AP49" s="122" t="s">
        <v>52</v>
      </c>
      <c r="AQ49" s="74">
        <v>5400</v>
      </c>
      <c r="AR49" s="74">
        <v>18831</v>
      </c>
      <c r="AS49" s="75">
        <f t="shared" si="49"/>
        <v>3.487222222222222</v>
      </c>
      <c r="AT49" s="76">
        <f t="shared" si="50"/>
        <v>26550</v>
      </c>
      <c r="AU49" s="129">
        <f t="shared" si="51"/>
        <v>91066</v>
      </c>
    </row>
    <row r="50" spans="2:47" ht="18" customHeight="1">
      <c r="B50" s="122" t="s">
        <v>53</v>
      </c>
      <c r="C50" s="74">
        <v>8838</v>
      </c>
      <c r="D50" s="74">
        <v>112989</v>
      </c>
      <c r="E50" s="75">
        <f t="shared" si="34"/>
        <v>12.784453496266124</v>
      </c>
      <c r="F50" s="76">
        <f t="shared" si="35"/>
        <v>98628</v>
      </c>
      <c r="G50" s="129">
        <f t="shared" si="36"/>
        <v>841310</v>
      </c>
      <c r="H50" s="77"/>
      <c r="I50" s="77"/>
      <c r="J50" s="122" t="s">
        <v>53</v>
      </c>
      <c r="K50" s="74">
        <v>9293</v>
      </c>
      <c r="L50" s="74">
        <v>128979</v>
      </c>
      <c r="M50" s="75">
        <f t="shared" si="37"/>
        <v>13.879156354245131</v>
      </c>
      <c r="N50" s="76">
        <f t="shared" si="38"/>
        <v>107921</v>
      </c>
      <c r="O50" s="129">
        <f t="shared" si="39"/>
        <v>970289</v>
      </c>
      <c r="P50" s="77"/>
      <c r="Q50" s="77"/>
      <c r="R50" s="122" t="s">
        <v>53</v>
      </c>
      <c r="S50" s="74">
        <v>64073</v>
      </c>
      <c r="T50" s="74">
        <v>272811</v>
      </c>
      <c r="U50" s="75">
        <f t="shared" si="40"/>
        <v>4.257815304418398</v>
      </c>
      <c r="V50" s="76">
        <f t="shared" si="41"/>
        <v>171994</v>
      </c>
      <c r="W50" s="129">
        <f t="shared" si="42"/>
        <v>1243100</v>
      </c>
      <c r="X50" s="77"/>
      <c r="Y50" s="77"/>
      <c r="Z50" s="122" t="s">
        <v>53</v>
      </c>
      <c r="AA50" s="74">
        <v>29553</v>
      </c>
      <c r="AB50" s="74">
        <v>138192</v>
      </c>
      <c r="AC50" s="75">
        <f t="shared" si="43"/>
        <v>4.676073495076642</v>
      </c>
      <c r="AD50" s="76">
        <f t="shared" si="44"/>
        <v>201547</v>
      </c>
      <c r="AE50" s="129">
        <f t="shared" si="45"/>
        <v>1381292</v>
      </c>
      <c r="AF50" s="77"/>
      <c r="AH50" s="122" t="s">
        <v>53</v>
      </c>
      <c r="AI50" s="74">
        <v>14014</v>
      </c>
      <c r="AJ50" s="74">
        <v>100445</v>
      </c>
      <c r="AK50" s="75">
        <f t="shared" si="46"/>
        <v>7.167475381761096</v>
      </c>
      <c r="AL50" s="76">
        <f t="shared" si="47"/>
        <v>215561</v>
      </c>
      <c r="AM50" s="129">
        <f t="shared" si="48"/>
        <v>1481737</v>
      </c>
      <c r="AP50" s="122" t="s">
        <v>53</v>
      </c>
      <c r="AQ50" s="74">
        <v>8813</v>
      </c>
      <c r="AR50" s="74">
        <v>92009</v>
      </c>
      <c r="AS50" s="75">
        <f t="shared" si="49"/>
        <v>10.440145239986384</v>
      </c>
      <c r="AT50" s="76">
        <f t="shared" si="50"/>
        <v>224374</v>
      </c>
      <c r="AU50" s="129">
        <f t="shared" si="51"/>
        <v>1573746</v>
      </c>
    </row>
    <row r="51" spans="2:47" ht="18" customHeight="1" thickBot="1">
      <c r="B51" s="124" t="s">
        <v>54</v>
      </c>
      <c r="C51" s="132">
        <v>27502</v>
      </c>
      <c r="D51" s="132">
        <v>199731</v>
      </c>
      <c r="E51" s="131">
        <f t="shared" si="34"/>
        <v>7.2624172787433645</v>
      </c>
      <c r="F51" s="130">
        <f t="shared" si="35"/>
        <v>491005</v>
      </c>
      <c r="G51" s="134">
        <f t="shared" si="36"/>
        <v>1800143</v>
      </c>
      <c r="H51" s="77"/>
      <c r="I51" s="77"/>
      <c r="J51" s="124" t="s">
        <v>54</v>
      </c>
      <c r="K51" s="132">
        <v>71779</v>
      </c>
      <c r="L51" s="132">
        <v>214708</v>
      </c>
      <c r="M51" s="131">
        <f t="shared" si="37"/>
        <v>2.9912369913205814</v>
      </c>
      <c r="N51" s="130">
        <f t="shared" si="38"/>
        <v>562784</v>
      </c>
      <c r="O51" s="134">
        <f t="shared" si="39"/>
        <v>2014851</v>
      </c>
      <c r="P51" s="77"/>
      <c r="Q51" s="77"/>
      <c r="R51" s="124" t="s">
        <v>54</v>
      </c>
      <c r="S51" s="132">
        <v>55434</v>
      </c>
      <c r="T51" s="132">
        <v>202562</v>
      </c>
      <c r="U51" s="131">
        <f t="shared" si="40"/>
        <v>3.654111195295306</v>
      </c>
      <c r="V51" s="130">
        <f t="shared" si="41"/>
        <v>618218</v>
      </c>
      <c r="W51" s="134">
        <f t="shared" si="42"/>
        <v>2217413</v>
      </c>
      <c r="X51" s="77"/>
      <c r="Y51" s="77"/>
      <c r="Z51" s="124" t="s">
        <v>54</v>
      </c>
      <c r="AA51" s="132">
        <v>36058</v>
      </c>
      <c r="AB51" s="132">
        <v>174065</v>
      </c>
      <c r="AC51" s="131">
        <f t="shared" si="43"/>
        <v>4.827361473182095</v>
      </c>
      <c r="AD51" s="130">
        <f t="shared" si="44"/>
        <v>654276</v>
      </c>
      <c r="AE51" s="134">
        <f t="shared" si="45"/>
        <v>2391478</v>
      </c>
      <c r="AF51" s="77"/>
      <c r="AH51" s="124" t="s">
        <v>54</v>
      </c>
      <c r="AI51" s="132">
        <v>79769</v>
      </c>
      <c r="AJ51" s="132">
        <v>208414</v>
      </c>
      <c r="AK51" s="131">
        <f t="shared" si="46"/>
        <v>2.6127192267672905</v>
      </c>
      <c r="AL51" s="130">
        <f t="shared" si="47"/>
        <v>734045</v>
      </c>
      <c r="AM51" s="134">
        <f t="shared" si="48"/>
        <v>2599892</v>
      </c>
      <c r="AP51" s="124" t="s">
        <v>54</v>
      </c>
      <c r="AQ51" s="132">
        <v>58050</v>
      </c>
      <c r="AR51" s="132">
        <v>192649</v>
      </c>
      <c r="AS51" s="131">
        <f t="shared" si="49"/>
        <v>3.3186735572782085</v>
      </c>
      <c r="AT51" s="130">
        <f t="shared" si="50"/>
        <v>792095</v>
      </c>
      <c r="AU51" s="134">
        <f t="shared" si="51"/>
        <v>2792541</v>
      </c>
    </row>
    <row r="52" spans="2:47" ht="24" customHeight="1" thickBot="1">
      <c r="B52" s="125" t="s">
        <v>45</v>
      </c>
      <c r="C52" s="133">
        <f>SUM(C41:C51)</f>
        <v>843357</v>
      </c>
      <c r="D52" s="133">
        <f>SUM(D41:D51)</f>
        <v>3841577</v>
      </c>
      <c r="E52" s="127"/>
      <c r="F52" s="127"/>
      <c r="G52" s="128"/>
      <c r="H52" s="34"/>
      <c r="I52" s="34"/>
      <c r="J52" s="125" t="s">
        <v>45</v>
      </c>
      <c r="K52" s="133">
        <f>SUM(K41:K51)</f>
        <v>1084896</v>
      </c>
      <c r="L52" s="133">
        <f>SUM(L41:L51)</f>
        <v>3939695</v>
      </c>
      <c r="M52" s="127"/>
      <c r="N52" s="127"/>
      <c r="O52" s="128"/>
      <c r="P52" s="34"/>
      <c r="Q52" s="34"/>
      <c r="R52" s="125" t="s">
        <v>45</v>
      </c>
      <c r="S52" s="133">
        <f>SUM(S41:S51)</f>
        <v>938066</v>
      </c>
      <c r="T52" s="133">
        <f>SUM(T41:T51)</f>
        <v>3989288</v>
      </c>
      <c r="U52" s="127"/>
      <c r="V52" s="127"/>
      <c r="W52" s="128"/>
      <c r="X52" s="34"/>
      <c r="Y52" s="34"/>
      <c r="Z52" s="125" t="s">
        <v>45</v>
      </c>
      <c r="AA52" s="133">
        <f>SUM(AA41:AA51)</f>
        <v>929270</v>
      </c>
      <c r="AB52" s="133">
        <f>SUM(AB41:AB51)</f>
        <v>3934056</v>
      </c>
      <c r="AC52" s="127"/>
      <c r="AD52" s="127"/>
      <c r="AE52" s="128"/>
      <c r="AF52" s="34"/>
      <c r="AH52" s="125" t="s">
        <v>45</v>
      </c>
      <c r="AI52" s="133">
        <f>SUM(AI41:AI51)</f>
        <v>929304</v>
      </c>
      <c r="AJ52" s="133">
        <f>SUM(AJ41:AJ51)</f>
        <v>3792368</v>
      </c>
      <c r="AK52" s="127"/>
      <c r="AL52" s="127"/>
      <c r="AM52" s="128"/>
      <c r="AP52" s="125" t="s">
        <v>45</v>
      </c>
      <c r="AQ52" s="133">
        <f>SUM(AQ41:AQ51)</f>
        <v>1021102</v>
      </c>
      <c r="AR52" s="133">
        <f>SUM(AR41:AR51)</f>
        <v>3996730</v>
      </c>
      <c r="AS52" s="127"/>
      <c r="AT52" s="127"/>
      <c r="AU52" s="128"/>
    </row>
    <row r="53" spans="2:47" ht="24" customHeight="1" thickBot="1">
      <c r="B53" s="123" t="s">
        <v>46</v>
      </c>
      <c r="C53" s="135">
        <f>C52+AQ16</f>
        <v>8761902</v>
      </c>
      <c r="D53" s="135">
        <f>D52+AR16</f>
        <v>30472888</v>
      </c>
      <c r="E53" s="110"/>
      <c r="F53" s="110"/>
      <c r="G53" s="111"/>
      <c r="H53" s="34"/>
      <c r="I53" s="34"/>
      <c r="J53" s="123" t="s">
        <v>46</v>
      </c>
      <c r="K53" s="135">
        <f>K52+C53</f>
        <v>9846798</v>
      </c>
      <c r="L53" s="135">
        <f>L52+D53</f>
        <v>34412583</v>
      </c>
      <c r="M53" s="110"/>
      <c r="N53" s="110"/>
      <c r="O53" s="111"/>
      <c r="P53" s="34"/>
      <c r="Q53" s="34"/>
      <c r="R53" s="123" t="s">
        <v>46</v>
      </c>
      <c r="S53" s="135">
        <f>S52+K53</f>
        <v>10784864</v>
      </c>
      <c r="T53" s="135">
        <f>T52+L53</f>
        <v>38401871</v>
      </c>
      <c r="U53" s="110"/>
      <c r="V53" s="110"/>
      <c r="W53" s="111"/>
      <c r="X53" s="34"/>
      <c r="Y53" s="34"/>
      <c r="Z53" s="123" t="s">
        <v>46</v>
      </c>
      <c r="AA53" s="135">
        <f>AA52+S53</f>
        <v>11714134</v>
      </c>
      <c r="AB53" s="135">
        <f>AB52+T53</f>
        <v>42335927</v>
      </c>
      <c r="AC53" s="110"/>
      <c r="AD53" s="110"/>
      <c r="AE53" s="111"/>
      <c r="AF53" s="34"/>
      <c r="AH53" s="123" t="s">
        <v>46</v>
      </c>
      <c r="AI53" s="135">
        <f>AI52+AA53</f>
        <v>12643438</v>
      </c>
      <c r="AJ53" s="135">
        <f>AJ52+AB53</f>
        <v>46128295</v>
      </c>
      <c r="AK53" s="110"/>
      <c r="AL53" s="110"/>
      <c r="AM53" s="111"/>
      <c r="AP53" s="123" t="s">
        <v>46</v>
      </c>
      <c r="AQ53" s="135">
        <f>AQ52+AI53</f>
        <v>13664540</v>
      </c>
      <c r="AR53" s="135">
        <f>AR52+AJ53</f>
        <v>50125025</v>
      </c>
      <c r="AS53" s="110"/>
      <c r="AT53" s="110"/>
      <c r="AU53" s="111"/>
    </row>
    <row r="54" spans="2:47" ht="21.75" customHeight="1" thickBot="1">
      <c r="B54" s="136"/>
      <c r="G54" s="34"/>
      <c r="H54" s="34"/>
      <c r="I54" s="34"/>
      <c r="J54" s="34"/>
      <c r="M54" s="34"/>
      <c r="N54" s="34"/>
      <c r="O54" s="34"/>
      <c r="P54" s="34"/>
      <c r="Q54" s="34"/>
      <c r="R54" s="34"/>
      <c r="U54" s="34"/>
      <c r="V54" s="34"/>
      <c r="W54" s="34"/>
      <c r="X54" s="34"/>
      <c r="Y54" s="34"/>
      <c r="Z54" s="34"/>
      <c r="AC54" s="34"/>
      <c r="AD54" s="34"/>
      <c r="AE54" s="34"/>
      <c r="AF54" s="34"/>
      <c r="AH54" s="78"/>
      <c r="AK54" s="34"/>
      <c r="AL54" s="34"/>
      <c r="AM54" s="79"/>
      <c r="AP54" s="78"/>
      <c r="AS54" s="34"/>
      <c r="AT54" s="34"/>
      <c r="AU54" s="79"/>
    </row>
    <row r="55" spans="2:47" ht="19.5" customHeight="1">
      <c r="B55" s="118" t="s">
        <v>12</v>
      </c>
      <c r="C55" s="239" t="s">
        <v>77</v>
      </c>
      <c r="D55" s="239" t="s">
        <v>78</v>
      </c>
      <c r="E55" s="239" t="s">
        <v>14</v>
      </c>
      <c r="F55" s="113" t="s">
        <v>24</v>
      </c>
      <c r="G55" s="114" t="s">
        <v>25</v>
      </c>
      <c r="H55" s="22"/>
      <c r="I55" s="22"/>
      <c r="J55" s="118" t="s">
        <v>12</v>
      </c>
      <c r="K55" s="239" t="s">
        <v>77</v>
      </c>
      <c r="L55" s="239" t="s">
        <v>78</v>
      </c>
      <c r="M55" s="239" t="s">
        <v>14</v>
      </c>
      <c r="N55" s="113" t="s">
        <v>24</v>
      </c>
      <c r="O55" s="114" t="s">
        <v>25</v>
      </c>
      <c r="P55" s="22"/>
      <c r="Q55" s="22"/>
      <c r="R55" s="118" t="s">
        <v>12</v>
      </c>
      <c r="S55" s="239" t="s">
        <v>77</v>
      </c>
      <c r="T55" s="239" t="s">
        <v>78</v>
      </c>
      <c r="U55" s="239" t="s">
        <v>14</v>
      </c>
      <c r="V55" s="113" t="s">
        <v>24</v>
      </c>
      <c r="W55" s="114" t="s">
        <v>25</v>
      </c>
      <c r="X55" s="22"/>
      <c r="Y55" s="22"/>
      <c r="Z55" s="118" t="s">
        <v>12</v>
      </c>
      <c r="AA55" s="239" t="s">
        <v>77</v>
      </c>
      <c r="AB55" s="239" t="s">
        <v>78</v>
      </c>
      <c r="AC55" s="239" t="s">
        <v>14</v>
      </c>
      <c r="AD55" s="113" t="s">
        <v>24</v>
      </c>
      <c r="AE55" s="114" t="s">
        <v>25</v>
      </c>
      <c r="AF55" s="22"/>
      <c r="AH55" s="118" t="s">
        <v>12</v>
      </c>
      <c r="AI55" s="239" t="s">
        <v>77</v>
      </c>
      <c r="AJ55" s="239" t="s">
        <v>78</v>
      </c>
      <c r="AK55" s="239" t="s">
        <v>14</v>
      </c>
      <c r="AL55" s="113" t="s">
        <v>24</v>
      </c>
      <c r="AM55" s="114" t="s">
        <v>25</v>
      </c>
      <c r="AP55" s="118" t="s">
        <v>12</v>
      </c>
      <c r="AQ55" s="239" t="s">
        <v>77</v>
      </c>
      <c r="AR55" s="239" t="s">
        <v>78</v>
      </c>
      <c r="AS55" s="239" t="s">
        <v>14</v>
      </c>
      <c r="AT55" s="113" t="s">
        <v>24</v>
      </c>
      <c r="AU55" s="114" t="s">
        <v>25</v>
      </c>
    </row>
    <row r="56" spans="2:47" ht="16.5" customHeight="1">
      <c r="B56" s="115" t="s">
        <v>26</v>
      </c>
      <c r="C56" s="240"/>
      <c r="D56" s="240"/>
      <c r="E56" s="240"/>
      <c r="F56" s="120" t="s">
        <v>79</v>
      </c>
      <c r="G56" s="121" t="s">
        <v>80</v>
      </c>
      <c r="H56" s="63"/>
      <c r="I56" s="63"/>
      <c r="J56" s="115" t="s">
        <v>26</v>
      </c>
      <c r="K56" s="240"/>
      <c r="L56" s="240"/>
      <c r="M56" s="240"/>
      <c r="N56" s="120" t="s">
        <v>79</v>
      </c>
      <c r="O56" s="121" t="s">
        <v>80</v>
      </c>
      <c r="P56" s="63"/>
      <c r="Q56" s="63"/>
      <c r="R56" s="115" t="s">
        <v>26</v>
      </c>
      <c r="S56" s="240"/>
      <c r="T56" s="240"/>
      <c r="U56" s="240"/>
      <c r="V56" s="120" t="s">
        <v>79</v>
      </c>
      <c r="W56" s="121" t="s">
        <v>80</v>
      </c>
      <c r="X56" s="63"/>
      <c r="Y56" s="63"/>
      <c r="Z56" s="115" t="s">
        <v>26</v>
      </c>
      <c r="AA56" s="240"/>
      <c r="AB56" s="240"/>
      <c r="AC56" s="240"/>
      <c r="AD56" s="120" t="s">
        <v>79</v>
      </c>
      <c r="AE56" s="121" t="s">
        <v>80</v>
      </c>
      <c r="AF56" s="63"/>
      <c r="AH56" s="115" t="s">
        <v>26</v>
      </c>
      <c r="AI56" s="240"/>
      <c r="AJ56" s="240"/>
      <c r="AK56" s="240"/>
      <c r="AL56" s="120" t="s">
        <v>79</v>
      </c>
      <c r="AM56" s="121" t="s">
        <v>80</v>
      </c>
      <c r="AP56" s="115" t="s">
        <v>26</v>
      </c>
      <c r="AQ56" s="240"/>
      <c r="AR56" s="240"/>
      <c r="AS56" s="240"/>
      <c r="AT56" s="120" t="s">
        <v>79</v>
      </c>
      <c r="AU56" s="121" t="s">
        <v>80</v>
      </c>
    </row>
    <row r="57" spans="2:47" ht="18" customHeight="1">
      <c r="B57" s="137" t="s">
        <v>47</v>
      </c>
      <c r="C57" s="76">
        <v>114615</v>
      </c>
      <c r="D57" s="76">
        <v>7186621</v>
      </c>
      <c r="E57" s="75">
        <f aca="true" t="shared" si="52" ref="E57:E67">IF(ISERROR(D57/C57),0,D57/C57)</f>
        <v>62.70227282641888</v>
      </c>
      <c r="F57" s="76">
        <f aca="true" t="shared" si="53" ref="F57:F67">C57+AT20</f>
        <v>749868</v>
      </c>
      <c r="G57" s="129">
        <f aca="true" t="shared" si="54" ref="G57:G66">D57+AU20</f>
        <v>46745058</v>
      </c>
      <c r="H57" s="77"/>
      <c r="I57" s="77"/>
      <c r="J57" s="137" t="s">
        <v>47</v>
      </c>
      <c r="K57" s="76">
        <v>120222</v>
      </c>
      <c r="L57" s="76">
        <v>7504241</v>
      </c>
      <c r="M57" s="98">
        <f aca="true" t="shared" si="55" ref="M57:M67">IF(ISERROR(L57/K57),0,L57/K57)</f>
        <v>62.41986491657101</v>
      </c>
      <c r="N57" s="99">
        <f aca="true" t="shared" si="56" ref="N57:N67">F57+K57</f>
        <v>870090</v>
      </c>
      <c r="O57" s="103">
        <f aca="true" t="shared" si="57" ref="O57:O67">G57+L57</f>
        <v>54249299</v>
      </c>
      <c r="P57" s="77"/>
      <c r="Q57" s="77"/>
      <c r="R57" s="137" t="s">
        <v>47</v>
      </c>
      <c r="S57" s="76">
        <v>127296</v>
      </c>
      <c r="T57" s="76">
        <v>7686899</v>
      </c>
      <c r="U57" s="75">
        <f aca="true" t="shared" si="58" ref="U57:U67">IF(ISERROR(T57/S57),0,T57/S57)</f>
        <v>60.386021556058324</v>
      </c>
      <c r="V57" s="76">
        <f aca="true" t="shared" si="59" ref="V57:V67">N57+S57</f>
        <v>997386</v>
      </c>
      <c r="W57" s="129">
        <f aca="true" t="shared" si="60" ref="W57:W67">O57+T57</f>
        <v>61936198</v>
      </c>
      <c r="X57" s="77"/>
      <c r="Y57" s="77"/>
      <c r="Z57" s="137" t="s">
        <v>47</v>
      </c>
      <c r="AA57" s="76">
        <v>117210</v>
      </c>
      <c r="AB57" s="76">
        <v>7511038</v>
      </c>
      <c r="AC57" s="75">
        <f aca="true" t="shared" si="61" ref="AC57:AC67">IF(ISERROR(AB57/AA57),0,AB57/AA57)</f>
        <v>64.08188721098882</v>
      </c>
      <c r="AD57" s="76">
        <f aca="true" t="shared" si="62" ref="AD57:AD67">V57+AA57</f>
        <v>1114596</v>
      </c>
      <c r="AE57" s="129">
        <f aca="true" t="shared" si="63" ref="AE57:AE67">W57+AB57</f>
        <v>69447236</v>
      </c>
      <c r="AF57" s="77"/>
      <c r="AH57" s="137" t="s">
        <v>47</v>
      </c>
      <c r="AI57" s="76">
        <v>119680</v>
      </c>
      <c r="AJ57" s="76">
        <v>7654260</v>
      </c>
      <c r="AK57" s="75">
        <f aca="true" t="shared" si="64" ref="AK57:AK67">IF(ISERROR(AJ57/AI57),0,AJ57/AI57)</f>
        <v>63.95604946524064</v>
      </c>
      <c r="AL57" s="76">
        <f aca="true" t="shared" si="65" ref="AL57:AL67">AD57+AI57</f>
        <v>1234276</v>
      </c>
      <c r="AM57" s="129">
        <f aca="true" t="shared" si="66" ref="AM57:AM67">AE57+AJ57</f>
        <v>77101496</v>
      </c>
      <c r="AP57" s="137" t="s">
        <v>47</v>
      </c>
      <c r="AQ57" s="76">
        <v>123388</v>
      </c>
      <c r="AR57" s="76">
        <v>7774459</v>
      </c>
      <c r="AS57" s="75">
        <f aca="true" t="shared" si="67" ref="AS57:AS67">IF(ISERROR(AR57/AQ57),0,AR57/AQ57)</f>
        <v>63.00822608357377</v>
      </c>
      <c r="AT57" s="76">
        <f aca="true" t="shared" si="68" ref="AT57:AT67">AL57+AQ57</f>
        <v>1357664</v>
      </c>
      <c r="AU57" s="129">
        <f aca="true" t="shared" si="69" ref="AU57:AU67">AM57+AR57</f>
        <v>84875955</v>
      </c>
    </row>
    <row r="58" spans="2:47" ht="18" customHeight="1">
      <c r="B58" s="122" t="s">
        <v>55</v>
      </c>
      <c r="C58" s="76">
        <v>158641</v>
      </c>
      <c r="D58" s="172">
        <v>10841987</v>
      </c>
      <c r="E58" s="75">
        <f t="shared" si="52"/>
        <v>68.34290631047459</v>
      </c>
      <c r="F58" s="76">
        <f t="shared" si="53"/>
        <v>1127582</v>
      </c>
      <c r="G58" s="129">
        <f t="shared" si="54"/>
        <v>72291714</v>
      </c>
      <c r="H58" s="77"/>
      <c r="I58" s="77"/>
      <c r="J58" s="122" t="s">
        <v>55</v>
      </c>
      <c r="K58" s="76">
        <v>159802</v>
      </c>
      <c r="L58" s="172">
        <v>11188771</v>
      </c>
      <c r="M58" s="75">
        <f t="shared" si="55"/>
        <v>70.01646412435389</v>
      </c>
      <c r="N58" s="76">
        <f t="shared" si="56"/>
        <v>1287384</v>
      </c>
      <c r="O58" s="129">
        <f t="shared" si="57"/>
        <v>83480485</v>
      </c>
      <c r="P58" s="77"/>
      <c r="Q58" s="77"/>
      <c r="R58" s="122" t="s">
        <v>55</v>
      </c>
      <c r="S58" s="76">
        <v>149498</v>
      </c>
      <c r="T58" s="172">
        <v>9482400</v>
      </c>
      <c r="U58" s="75">
        <f t="shared" si="58"/>
        <v>63.42827328793696</v>
      </c>
      <c r="V58" s="76">
        <f t="shared" si="59"/>
        <v>1436882</v>
      </c>
      <c r="W58" s="129">
        <f t="shared" si="60"/>
        <v>92962885</v>
      </c>
      <c r="X58" s="77"/>
      <c r="Y58" s="77"/>
      <c r="Z58" s="122" t="s">
        <v>55</v>
      </c>
      <c r="AA58" s="76">
        <v>195120</v>
      </c>
      <c r="AB58" s="172">
        <v>11505510</v>
      </c>
      <c r="AC58" s="75">
        <f t="shared" si="61"/>
        <v>58.96632841328413</v>
      </c>
      <c r="AD58" s="76">
        <f t="shared" si="62"/>
        <v>1632002</v>
      </c>
      <c r="AE58" s="129">
        <f t="shared" si="63"/>
        <v>104468395</v>
      </c>
      <c r="AF58" s="77"/>
      <c r="AH58" s="122" t="s">
        <v>55</v>
      </c>
      <c r="AI58" s="76">
        <v>163364</v>
      </c>
      <c r="AJ58" s="172">
        <v>9749141</v>
      </c>
      <c r="AK58" s="75">
        <f t="shared" si="64"/>
        <v>59.67741362846159</v>
      </c>
      <c r="AL58" s="76">
        <f t="shared" si="65"/>
        <v>1795366</v>
      </c>
      <c r="AM58" s="129">
        <f t="shared" si="66"/>
        <v>114217536</v>
      </c>
      <c r="AP58" s="122" t="s">
        <v>55</v>
      </c>
      <c r="AQ58" s="76">
        <v>169300</v>
      </c>
      <c r="AR58" s="172">
        <v>11110279</v>
      </c>
      <c r="AS58" s="75">
        <f t="shared" si="67"/>
        <v>65.62480212640284</v>
      </c>
      <c r="AT58" s="76">
        <f t="shared" si="68"/>
        <v>1964666</v>
      </c>
      <c r="AU58" s="129">
        <f t="shared" si="69"/>
        <v>125327815</v>
      </c>
    </row>
    <row r="59" spans="2:47" ht="18" customHeight="1">
      <c r="B59" s="122" t="s">
        <v>101</v>
      </c>
      <c r="C59" s="76">
        <v>65617</v>
      </c>
      <c r="D59" s="76">
        <v>4337872</v>
      </c>
      <c r="E59" s="75">
        <f t="shared" si="52"/>
        <v>66.10896566438575</v>
      </c>
      <c r="F59" s="76">
        <f t="shared" si="53"/>
        <v>477305</v>
      </c>
      <c r="G59" s="129">
        <f t="shared" si="54"/>
        <v>28802903</v>
      </c>
      <c r="H59" s="77"/>
      <c r="I59" s="77"/>
      <c r="J59" s="122" t="s">
        <v>101</v>
      </c>
      <c r="K59" s="76">
        <v>59864</v>
      </c>
      <c r="L59" s="76">
        <v>4314078</v>
      </c>
      <c r="M59" s="75">
        <f t="shared" si="55"/>
        <v>72.06464653213952</v>
      </c>
      <c r="N59" s="76">
        <f t="shared" si="56"/>
        <v>537169</v>
      </c>
      <c r="O59" s="129">
        <f t="shared" si="57"/>
        <v>33116981</v>
      </c>
      <c r="P59" s="77"/>
      <c r="Q59" s="77"/>
      <c r="R59" s="122" t="s">
        <v>101</v>
      </c>
      <c r="S59" s="76">
        <v>66953</v>
      </c>
      <c r="T59" s="76">
        <v>3663559</v>
      </c>
      <c r="U59" s="75">
        <f t="shared" si="58"/>
        <v>54.71836960255702</v>
      </c>
      <c r="V59" s="76">
        <f t="shared" si="59"/>
        <v>604122</v>
      </c>
      <c r="W59" s="129">
        <f t="shared" si="60"/>
        <v>36780540</v>
      </c>
      <c r="X59" s="77"/>
      <c r="Y59" s="77"/>
      <c r="Z59" s="122" t="s">
        <v>101</v>
      </c>
      <c r="AA59" s="76">
        <v>79015</v>
      </c>
      <c r="AB59" s="76">
        <v>5122300</v>
      </c>
      <c r="AC59" s="75">
        <f t="shared" si="61"/>
        <v>64.82693159526673</v>
      </c>
      <c r="AD59" s="76">
        <f t="shared" si="62"/>
        <v>683137</v>
      </c>
      <c r="AE59" s="129">
        <f t="shared" si="63"/>
        <v>41902840</v>
      </c>
      <c r="AF59" s="77"/>
      <c r="AH59" s="122" t="s">
        <v>101</v>
      </c>
      <c r="AI59" s="76">
        <v>69279</v>
      </c>
      <c r="AJ59" s="172">
        <v>4294618</v>
      </c>
      <c r="AK59" s="75">
        <f t="shared" si="64"/>
        <v>61.99018461582875</v>
      </c>
      <c r="AL59" s="76">
        <f t="shared" si="65"/>
        <v>752416</v>
      </c>
      <c r="AM59" s="129">
        <f t="shared" si="66"/>
        <v>46197458</v>
      </c>
      <c r="AP59" s="122" t="s">
        <v>101</v>
      </c>
      <c r="AQ59" s="76">
        <v>73904</v>
      </c>
      <c r="AR59" s="172">
        <v>5094200</v>
      </c>
      <c r="AS59" s="75">
        <f t="shared" si="67"/>
        <v>68.92996319549687</v>
      </c>
      <c r="AT59" s="76">
        <f t="shared" si="68"/>
        <v>826320</v>
      </c>
      <c r="AU59" s="129">
        <f t="shared" si="69"/>
        <v>51291658</v>
      </c>
    </row>
    <row r="60" spans="2:47" ht="18" customHeight="1">
      <c r="B60" s="122" t="s">
        <v>21</v>
      </c>
      <c r="C60" s="76">
        <v>0</v>
      </c>
      <c r="D60" s="76">
        <v>0</v>
      </c>
      <c r="E60" s="75">
        <f t="shared" si="52"/>
        <v>0</v>
      </c>
      <c r="F60" s="76">
        <f t="shared" si="53"/>
        <v>0</v>
      </c>
      <c r="G60" s="129">
        <f t="shared" si="54"/>
        <v>0</v>
      </c>
      <c r="H60" s="77"/>
      <c r="I60" s="77"/>
      <c r="J60" s="122" t="s">
        <v>21</v>
      </c>
      <c r="K60" s="76">
        <v>2</v>
      </c>
      <c r="L60" s="76">
        <v>266</v>
      </c>
      <c r="M60" s="75">
        <f t="shared" si="55"/>
        <v>133</v>
      </c>
      <c r="N60" s="76">
        <f t="shared" si="56"/>
        <v>2</v>
      </c>
      <c r="O60" s="129">
        <f t="shared" si="57"/>
        <v>266</v>
      </c>
      <c r="P60" s="77"/>
      <c r="Q60" s="77"/>
      <c r="R60" s="122" t="s">
        <v>21</v>
      </c>
      <c r="S60" s="76">
        <v>1</v>
      </c>
      <c r="T60" s="76">
        <v>5000</v>
      </c>
      <c r="U60" s="75">
        <f t="shared" si="58"/>
        <v>5000</v>
      </c>
      <c r="V60" s="76">
        <f t="shared" si="59"/>
        <v>3</v>
      </c>
      <c r="W60" s="129">
        <f t="shared" si="60"/>
        <v>5266</v>
      </c>
      <c r="X60" s="77"/>
      <c r="Y60" s="77"/>
      <c r="Z60" s="122" t="s">
        <v>21</v>
      </c>
      <c r="AA60" s="76">
        <v>0</v>
      </c>
      <c r="AB60" s="76">
        <v>0</v>
      </c>
      <c r="AC60" s="75">
        <f t="shared" si="61"/>
        <v>0</v>
      </c>
      <c r="AD60" s="76">
        <f t="shared" si="62"/>
        <v>3</v>
      </c>
      <c r="AE60" s="129">
        <f t="shared" si="63"/>
        <v>5266</v>
      </c>
      <c r="AF60" s="77"/>
      <c r="AH60" s="122" t="s">
        <v>21</v>
      </c>
      <c r="AI60" s="76">
        <v>0</v>
      </c>
      <c r="AJ60" s="76">
        <v>0</v>
      </c>
      <c r="AK60" s="75">
        <f t="shared" si="64"/>
        <v>0</v>
      </c>
      <c r="AL60" s="76">
        <f t="shared" si="65"/>
        <v>3</v>
      </c>
      <c r="AM60" s="129">
        <f t="shared" si="66"/>
        <v>5266</v>
      </c>
      <c r="AP60" s="122" t="s">
        <v>21</v>
      </c>
      <c r="AQ60" s="76">
        <v>7</v>
      </c>
      <c r="AR60" s="76">
        <v>356</v>
      </c>
      <c r="AS60" s="75">
        <f t="shared" si="67"/>
        <v>50.857142857142854</v>
      </c>
      <c r="AT60" s="76">
        <f t="shared" si="68"/>
        <v>10</v>
      </c>
      <c r="AU60" s="129">
        <f t="shared" si="69"/>
        <v>5622</v>
      </c>
    </row>
    <row r="61" spans="2:47" ht="18" customHeight="1">
      <c r="B61" s="122" t="s">
        <v>15</v>
      </c>
      <c r="C61" s="76">
        <v>900</v>
      </c>
      <c r="D61" s="76">
        <v>140342</v>
      </c>
      <c r="E61" s="75">
        <f t="shared" si="52"/>
        <v>155.93555555555557</v>
      </c>
      <c r="F61" s="76">
        <f t="shared" si="53"/>
        <v>5065</v>
      </c>
      <c r="G61" s="129">
        <f t="shared" si="54"/>
        <v>692890</v>
      </c>
      <c r="H61" s="77"/>
      <c r="I61" s="77"/>
      <c r="J61" s="122" t="s">
        <v>15</v>
      </c>
      <c r="K61" s="76">
        <v>833</v>
      </c>
      <c r="L61" s="76">
        <v>109628</v>
      </c>
      <c r="M61" s="75">
        <f t="shared" si="55"/>
        <v>131.6062424969988</v>
      </c>
      <c r="N61" s="76">
        <f t="shared" si="56"/>
        <v>5898</v>
      </c>
      <c r="O61" s="129">
        <f t="shared" si="57"/>
        <v>802518</v>
      </c>
      <c r="P61" s="77"/>
      <c r="Q61" s="77"/>
      <c r="R61" s="122" t="s">
        <v>15</v>
      </c>
      <c r="S61" s="76">
        <v>513</v>
      </c>
      <c r="T61" s="76">
        <v>76908</v>
      </c>
      <c r="U61" s="75">
        <f t="shared" si="58"/>
        <v>149.91812865497076</v>
      </c>
      <c r="V61" s="76">
        <f t="shared" si="59"/>
        <v>6411</v>
      </c>
      <c r="W61" s="129">
        <f t="shared" si="60"/>
        <v>879426</v>
      </c>
      <c r="X61" s="77"/>
      <c r="Y61" s="77"/>
      <c r="Z61" s="122" t="s">
        <v>15</v>
      </c>
      <c r="AA61" s="76">
        <v>740</v>
      </c>
      <c r="AB61" s="76">
        <v>107887</v>
      </c>
      <c r="AC61" s="75">
        <f t="shared" si="61"/>
        <v>145.79324324324324</v>
      </c>
      <c r="AD61" s="76">
        <f t="shared" si="62"/>
        <v>7151</v>
      </c>
      <c r="AE61" s="129">
        <f t="shared" si="63"/>
        <v>987313</v>
      </c>
      <c r="AF61" s="77"/>
      <c r="AH61" s="122" t="s">
        <v>15</v>
      </c>
      <c r="AI61" s="76">
        <v>910</v>
      </c>
      <c r="AJ61" s="76">
        <v>109730</v>
      </c>
      <c r="AK61" s="75">
        <f t="shared" si="64"/>
        <v>120.58241758241758</v>
      </c>
      <c r="AL61" s="76">
        <f t="shared" si="65"/>
        <v>8061</v>
      </c>
      <c r="AM61" s="129">
        <f t="shared" si="66"/>
        <v>1097043</v>
      </c>
      <c r="AP61" s="122" t="s">
        <v>15</v>
      </c>
      <c r="AQ61" s="76">
        <v>1467</v>
      </c>
      <c r="AR61" s="76">
        <v>138998</v>
      </c>
      <c r="AS61" s="75">
        <f t="shared" si="67"/>
        <v>94.7498295841854</v>
      </c>
      <c r="AT61" s="76">
        <f t="shared" si="68"/>
        <v>9528</v>
      </c>
      <c r="AU61" s="129">
        <f t="shared" si="69"/>
        <v>1236041</v>
      </c>
    </row>
    <row r="62" spans="2:47" ht="18" customHeight="1">
      <c r="B62" s="122" t="s">
        <v>22</v>
      </c>
      <c r="C62" s="76">
        <v>24213</v>
      </c>
      <c r="D62" s="76">
        <v>869962</v>
      </c>
      <c r="E62" s="75">
        <f t="shared" si="52"/>
        <v>35.929541981580144</v>
      </c>
      <c r="F62" s="76">
        <f t="shared" si="53"/>
        <v>123603</v>
      </c>
      <c r="G62" s="129">
        <f t="shared" si="54"/>
        <v>5441856</v>
      </c>
      <c r="H62" s="77"/>
      <c r="I62" s="77"/>
      <c r="J62" s="122" t="s">
        <v>22</v>
      </c>
      <c r="K62" s="76">
        <v>16529</v>
      </c>
      <c r="L62" s="76">
        <v>692205</v>
      </c>
      <c r="M62" s="75">
        <f t="shared" si="55"/>
        <v>41.87821404803678</v>
      </c>
      <c r="N62" s="76">
        <f t="shared" si="56"/>
        <v>140132</v>
      </c>
      <c r="O62" s="129">
        <f t="shared" si="57"/>
        <v>6134061</v>
      </c>
      <c r="P62" s="77"/>
      <c r="Q62" s="77"/>
      <c r="R62" s="122" t="s">
        <v>22</v>
      </c>
      <c r="S62" s="76">
        <v>22915</v>
      </c>
      <c r="T62" s="76">
        <v>840352</v>
      </c>
      <c r="U62" s="75">
        <f t="shared" si="58"/>
        <v>36.67257255073096</v>
      </c>
      <c r="V62" s="76">
        <f t="shared" si="59"/>
        <v>163047</v>
      </c>
      <c r="W62" s="129">
        <f t="shared" si="60"/>
        <v>6974413</v>
      </c>
      <c r="X62" s="77"/>
      <c r="Y62" s="77"/>
      <c r="Z62" s="122" t="s">
        <v>22</v>
      </c>
      <c r="AA62" s="76">
        <v>16261</v>
      </c>
      <c r="AB62" s="76">
        <v>822028</v>
      </c>
      <c r="AC62" s="75">
        <f t="shared" si="61"/>
        <v>50.552118565893856</v>
      </c>
      <c r="AD62" s="76">
        <f t="shared" si="62"/>
        <v>179308</v>
      </c>
      <c r="AE62" s="129">
        <f t="shared" si="63"/>
        <v>7796441</v>
      </c>
      <c r="AF62" s="77"/>
      <c r="AH62" s="122" t="s">
        <v>22</v>
      </c>
      <c r="AI62" s="76">
        <v>17543</v>
      </c>
      <c r="AJ62" s="76">
        <v>817608</v>
      </c>
      <c r="AK62" s="75">
        <f t="shared" si="64"/>
        <v>46.60593969104486</v>
      </c>
      <c r="AL62" s="76">
        <f t="shared" si="65"/>
        <v>196851</v>
      </c>
      <c r="AM62" s="129">
        <f t="shared" si="66"/>
        <v>8614049</v>
      </c>
      <c r="AP62" s="122" t="s">
        <v>22</v>
      </c>
      <c r="AQ62" s="76">
        <v>18736</v>
      </c>
      <c r="AR62" s="76">
        <v>676226</v>
      </c>
      <c r="AS62" s="75">
        <f t="shared" si="67"/>
        <v>36.09233561058924</v>
      </c>
      <c r="AT62" s="76">
        <f t="shared" si="68"/>
        <v>215587</v>
      </c>
      <c r="AU62" s="129">
        <f t="shared" si="69"/>
        <v>9290275</v>
      </c>
    </row>
    <row r="63" spans="2:47" ht="18" customHeight="1">
      <c r="B63" s="122" t="s">
        <v>23</v>
      </c>
      <c r="C63" s="76">
        <v>1</v>
      </c>
      <c r="D63" s="76">
        <v>482</v>
      </c>
      <c r="E63" s="75">
        <f t="shared" si="52"/>
        <v>482</v>
      </c>
      <c r="F63" s="76">
        <f t="shared" si="53"/>
        <v>1</v>
      </c>
      <c r="G63" s="129">
        <f t="shared" si="54"/>
        <v>482</v>
      </c>
      <c r="H63" s="77"/>
      <c r="I63" s="77"/>
      <c r="J63" s="122" t="s">
        <v>23</v>
      </c>
      <c r="K63" s="76">
        <v>20</v>
      </c>
      <c r="L63" s="76">
        <v>8119</v>
      </c>
      <c r="M63" s="75">
        <f t="shared" si="55"/>
        <v>405.95</v>
      </c>
      <c r="N63" s="76">
        <f t="shared" si="56"/>
        <v>21</v>
      </c>
      <c r="O63" s="129">
        <f t="shared" si="57"/>
        <v>8601</v>
      </c>
      <c r="P63" s="77"/>
      <c r="Q63" s="77"/>
      <c r="R63" s="122" t="s">
        <v>23</v>
      </c>
      <c r="S63" s="76">
        <v>8</v>
      </c>
      <c r="T63" s="76">
        <v>3411</v>
      </c>
      <c r="U63" s="75">
        <f t="shared" si="58"/>
        <v>426.375</v>
      </c>
      <c r="V63" s="76">
        <f t="shared" si="59"/>
        <v>29</v>
      </c>
      <c r="W63" s="129">
        <f t="shared" si="60"/>
        <v>12012</v>
      </c>
      <c r="X63" s="77"/>
      <c r="Y63" s="77"/>
      <c r="Z63" s="122" t="s">
        <v>23</v>
      </c>
      <c r="AA63" s="76">
        <v>0</v>
      </c>
      <c r="AB63" s="76">
        <v>0</v>
      </c>
      <c r="AC63" s="75">
        <f t="shared" si="61"/>
        <v>0</v>
      </c>
      <c r="AD63" s="76">
        <f t="shared" si="62"/>
        <v>29</v>
      </c>
      <c r="AE63" s="129">
        <f t="shared" si="63"/>
        <v>12012</v>
      </c>
      <c r="AF63" s="77"/>
      <c r="AH63" s="122" t="s">
        <v>23</v>
      </c>
      <c r="AI63" s="76">
        <v>0</v>
      </c>
      <c r="AJ63" s="76">
        <v>0</v>
      </c>
      <c r="AK63" s="75">
        <f t="shared" si="64"/>
        <v>0</v>
      </c>
      <c r="AL63" s="76">
        <f t="shared" si="65"/>
        <v>29</v>
      </c>
      <c r="AM63" s="129">
        <f t="shared" si="66"/>
        <v>12012</v>
      </c>
      <c r="AP63" s="122" t="s">
        <v>23</v>
      </c>
      <c r="AQ63" s="76">
        <v>0</v>
      </c>
      <c r="AR63" s="76">
        <v>0</v>
      </c>
      <c r="AS63" s="75">
        <f t="shared" si="67"/>
        <v>0</v>
      </c>
      <c r="AT63" s="76">
        <f t="shared" si="68"/>
        <v>29</v>
      </c>
      <c r="AU63" s="129">
        <f t="shared" si="69"/>
        <v>12012</v>
      </c>
    </row>
    <row r="64" spans="2:47" ht="18" customHeight="1">
      <c r="B64" s="122" t="s">
        <v>17</v>
      </c>
      <c r="C64" s="76">
        <v>2681</v>
      </c>
      <c r="D64" s="76">
        <v>197874</v>
      </c>
      <c r="E64" s="75">
        <f t="shared" si="52"/>
        <v>73.80604252144722</v>
      </c>
      <c r="F64" s="76">
        <f t="shared" si="53"/>
        <v>17454</v>
      </c>
      <c r="G64" s="129">
        <f t="shared" si="54"/>
        <v>1137895</v>
      </c>
      <c r="H64" s="77"/>
      <c r="I64" s="77"/>
      <c r="J64" s="122" t="s">
        <v>17</v>
      </c>
      <c r="K64" s="76">
        <v>2049</v>
      </c>
      <c r="L64" s="76">
        <v>137197</v>
      </c>
      <c r="M64" s="75">
        <f>IF(ISERROR(L64/K64),0,L64/K64)</f>
        <v>66.95802830649097</v>
      </c>
      <c r="N64" s="76">
        <f>F64+K64</f>
        <v>19503</v>
      </c>
      <c r="O64" s="129">
        <f>G64+L64</f>
        <v>1275092</v>
      </c>
      <c r="P64" s="77"/>
      <c r="Q64" s="77"/>
      <c r="R64" s="122" t="s">
        <v>17</v>
      </c>
      <c r="S64" s="76">
        <v>2553</v>
      </c>
      <c r="T64" s="76">
        <v>161684</v>
      </c>
      <c r="U64" s="75">
        <f t="shared" si="58"/>
        <v>63.330983157070115</v>
      </c>
      <c r="V64" s="76">
        <f t="shared" si="59"/>
        <v>22056</v>
      </c>
      <c r="W64" s="129">
        <f t="shared" si="60"/>
        <v>1436776</v>
      </c>
      <c r="X64" s="77"/>
      <c r="Y64" s="77"/>
      <c r="Z64" s="122" t="s">
        <v>17</v>
      </c>
      <c r="AA64" s="76">
        <v>1962</v>
      </c>
      <c r="AB64" s="76">
        <v>119831</v>
      </c>
      <c r="AC64" s="75">
        <f t="shared" si="61"/>
        <v>61.07594291539246</v>
      </c>
      <c r="AD64" s="76">
        <f t="shared" si="62"/>
        <v>24018</v>
      </c>
      <c r="AE64" s="129">
        <f t="shared" si="63"/>
        <v>1556607</v>
      </c>
      <c r="AF64" s="77"/>
      <c r="AH64" s="122" t="s">
        <v>17</v>
      </c>
      <c r="AI64" s="76">
        <v>1669</v>
      </c>
      <c r="AJ64" s="76">
        <v>76971</v>
      </c>
      <c r="AK64" s="75">
        <f t="shared" si="64"/>
        <v>46.11803475134811</v>
      </c>
      <c r="AL64" s="76">
        <f t="shared" si="65"/>
        <v>25687</v>
      </c>
      <c r="AM64" s="129">
        <f t="shared" si="66"/>
        <v>1633578</v>
      </c>
      <c r="AP64" s="122" t="s">
        <v>17</v>
      </c>
      <c r="AQ64" s="76">
        <v>2285</v>
      </c>
      <c r="AR64" s="76">
        <v>134163</v>
      </c>
      <c r="AS64" s="75">
        <f t="shared" si="67"/>
        <v>58.714660831509846</v>
      </c>
      <c r="AT64" s="76">
        <f t="shared" si="68"/>
        <v>27972</v>
      </c>
      <c r="AU64" s="129">
        <f t="shared" si="69"/>
        <v>1767741</v>
      </c>
    </row>
    <row r="65" spans="2:47" ht="18" customHeight="1">
      <c r="B65" s="122" t="s">
        <v>18</v>
      </c>
      <c r="C65" s="76">
        <v>81420</v>
      </c>
      <c r="D65" s="76">
        <v>5970579</v>
      </c>
      <c r="E65" s="75">
        <f t="shared" si="52"/>
        <v>73.33061901252763</v>
      </c>
      <c r="F65" s="76">
        <f t="shared" si="53"/>
        <v>531068</v>
      </c>
      <c r="G65" s="129">
        <f t="shared" si="54"/>
        <v>38638296</v>
      </c>
      <c r="H65" s="77"/>
      <c r="I65" s="77"/>
      <c r="J65" s="122" t="s">
        <v>18</v>
      </c>
      <c r="K65" s="76">
        <v>71499</v>
      </c>
      <c r="L65" s="76">
        <v>5583487</v>
      </c>
      <c r="M65" s="75">
        <f>IF(ISERROR(L65/K65),0,L65/K65)</f>
        <v>78.09181946600651</v>
      </c>
      <c r="N65" s="76">
        <f t="shared" si="56"/>
        <v>602567</v>
      </c>
      <c r="O65" s="129">
        <f>G65+L65</f>
        <v>44221783</v>
      </c>
      <c r="P65" s="77"/>
      <c r="Q65" s="77"/>
      <c r="R65" s="122" t="s">
        <v>18</v>
      </c>
      <c r="S65" s="76">
        <v>71775</v>
      </c>
      <c r="T65" s="76">
        <v>5660368</v>
      </c>
      <c r="U65" s="75">
        <f t="shared" si="58"/>
        <v>78.86266805990944</v>
      </c>
      <c r="V65" s="76">
        <f t="shared" si="59"/>
        <v>674342</v>
      </c>
      <c r="W65" s="129">
        <f t="shared" si="60"/>
        <v>49882151</v>
      </c>
      <c r="X65" s="77"/>
      <c r="Y65" s="77"/>
      <c r="Z65" s="122" t="s">
        <v>18</v>
      </c>
      <c r="AA65" s="76">
        <v>78431</v>
      </c>
      <c r="AB65" s="76">
        <v>6035757</v>
      </c>
      <c r="AC65" s="75">
        <f t="shared" si="61"/>
        <v>76.95626729226964</v>
      </c>
      <c r="AD65" s="76">
        <f t="shared" si="62"/>
        <v>752773</v>
      </c>
      <c r="AE65" s="129">
        <f t="shared" si="63"/>
        <v>55917908</v>
      </c>
      <c r="AF65" s="77"/>
      <c r="AH65" s="122" t="s">
        <v>18</v>
      </c>
      <c r="AI65" s="76">
        <v>68799</v>
      </c>
      <c r="AJ65" s="76">
        <v>5395977</v>
      </c>
      <c r="AK65" s="75">
        <f t="shared" si="64"/>
        <v>78.43103824183491</v>
      </c>
      <c r="AL65" s="76">
        <f t="shared" si="65"/>
        <v>821572</v>
      </c>
      <c r="AM65" s="129">
        <f t="shared" si="66"/>
        <v>61313885</v>
      </c>
      <c r="AP65" s="122" t="s">
        <v>18</v>
      </c>
      <c r="AQ65" s="76">
        <v>76486</v>
      </c>
      <c r="AR65" s="76">
        <v>6375143</v>
      </c>
      <c r="AS65" s="75">
        <f t="shared" si="67"/>
        <v>83.35045629265487</v>
      </c>
      <c r="AT65" s="76">
        <f t="shared" si="68"/>
        <v>898058</v>
      </c>
      <c r="AU65" s="129">
        <f t="shared" si="69"/>
        <v>67689028</v>
      </c>
    </row>
    <row r="66" spans="2:47" ht="18" customHeight="1">
      <c r="B66" s="122" t="s">
        <v>56</v>
      </c>
      <c r="C66" s="76">
        <v>29291</v>
      </c>
      <c r="D66" s="76">
        <v>2132005</v>
      </c>
      <c r="E66" s="75">
        <f t="shared" si="52"/>
        <v>72.78703355979653</v>
      </c>
      <c r="F66" s="76">
        <f t="shared" si="53"/>
        <v>214707</v>
      </c>
      <c r="G66" s="129">
        <f t="shared" si="54"/>
        <v>15231804</v>
      </c>
      <c r="H66" s="77"/>
      <c r="I66" s="77"/>
      <c r="J66" s="122" t="s">
        <v>56</v>
      </c>
      <c r="K66" s="76">
        <v>34768</v>
      </c>
      <c r="L66" s="76">
        <v>2276549</v>
      </c>
      <c r="M66" s="75">
        <f t="shared" si="55"/>
        <v>65.4782846295444</v>
      </c>
      <c r="N66" s="76">
        <f t="shared" si="56"/>
        <v>249475</v>
      </c>
      <c r="O66" s="129">
        <f t="shared" si="57"/>
        <v>17508353</v>
      </c>
      <c r="P66" s="77"/>
      <c r="Q66" s="77"/>
      <c r="R66" s="122" t="s">
        <v>56</v>
      </c>
      <c r="S66" s="76">
        <v>27388</v>
      </c>
      <c r="T66" s="76">
        <v>2053803</v>
      </c>
      <c r="U66" s="75">
        <f t="shared" si="58"/>
        <v>74.98915583467212</v>
      </c>
      <c r="V66" s="76">
        <f t="shared" si="59"/>
        <v>276863</v>
      </c>
      <c r="W66" s="129">
        <f t="shared" si="60"/>
        <v>19562156</v>
      </c>
      <c r="X66" s="77"/>
      <c r="Y66" s="77"/>
      <c r="Z66" s="122" t="s">
        <v>56</v>
      </c>
      <c r="AA66" s="76">
        <v>31961</v>
      </c>
      <c r="AB66" s="76">
        <v>2337637</v>
      </c>
      <c r="AC66" s="75">
        <f t="shared" si="61"/>
        <v>73.1402959857326</v>
      </c>
      <c r="AD66" s="76">
        <f t="shared" si="62"/>
        <v>308824</v>
      </c>
      <c r="AE66" s="129">
        <f t="shared" si="63"/>
        <v>21899793</v>
      </c>
      <c r="AF66" s="77"/>
      <c r="AH66" s="122" t="s">
        <v>56</v>
      </c>
      <c r="AI66" s="76">
        <v>27731</v>
      </c>
      <c r="AJ66" s="76">
        <v>2068040</v>
      </c>
      <c r="AK66" s="75">
        <f t="shared" si="64"/>
        <v>74.57502434099023</v>
      </c>
      <c r="AL66" s="76">
        <f t="shared" si="65"/>
        <v>336555</v>
      </c>
      <c r="AM66" s="129">
        <f t="shared" si="66"/>
        <v>23967833</v>
      </c>
      <c r="AP66" s="122" t="s">
        <v>56</v>
      </c>
      <c r="AQ66" s="76">
        <v>33139</v>
      </c>
      <c r="AR66" s="76">
        <v>2405810</v>
      </c>
      <c r="AS66" s="75">
        <f t="shared" si="67"/>
        <v>72.59754367965238</v>
      </c>
      <c r="AT66" s="76">
        <f t="shared" si="68"/>
        <v>369694</v>
      </c>
      <c r="AU66" s="129">
        <f t="shared" si="69"/>
        <v>26373643</v>
      </c>
    </row>
    <row r="67" spans="2:47" ht="18" customHeight="1" thickBot="1">
      <c r="B67" s="124" t="s">
        <v>54</v>
      </c>
      <c r="C67" s="130">
        <v>57130</v>
      </c>
      <c r="D67" s="130">
        <v>3088876</v>
      </c>
      <c r="E67" s="131">
        <f t="shared" si="52"/>
        <v>54.06749518641694</v>
      </c>
      <c r="F67" s="130">
        <f t="shared" si="53"/>
        <v>394694</v>
      </c>
      <c r="G67" s="134">
        <f>D67+AU30</f>
        <v>19271348</v>
      </c>
      <c r="H67" s="77"/>
      <c r="I67" s="77"/>
      <c r="J67" s="124" t="s">
        <v>54</v>
      </c>
      <c r="K67" s="130">
        <v>53468</v>
      </c>
      <c r="L67" s="130">
        <v>2953197</v>
      </c>
      <c r="M67" s="131">
        <f t="shared" si="55"/>
        <v>55.23298047430239</v>
      </c>
      <c r="N67" s="130">
        <f t="shared" si="56"/>
        <v>448162</v>
      </c>
      <c r="O67" s="134">
        <f t="shared" si="57"/>
        <v>22224545</v>
      </c>
      <c r="P67" s="77"/>
      <c r="Q67" s="77"/>
      <c r="R67" s="124" t="s">
        <v>54</v>
      </c>
      <c r="S67" s="130">
        <v>71846</v>
      </c>
      <c r="T67" s="130">
        <v>2952329</v>
      </c>
      <c r="U67" s="131">
        <f t="shared" si="58"/>
        <v>41.092461654093476</v>
      </c>
      <c r="V67" s="130">
        <f t="shared" si="59"/>
        <v>520008</v>
      </c>
      <c r="W67" s="134">
        <f t="shared" si="60"/>
        <v>25176874</v>
      </c>
      <c r="X67" s="77"/>
      <c r="Y67" s="77"/>
      <c r="Z67" s="124" t="s">
        <v>54</v>
      </c>
      <c r="AA67" s="130">
        <v>35744</v>
      </c>
      <c r="AB67" s="130">
        <v>3106659</v>
      </c>
      <c r="AC67" s="131">
        <f t="shared" si="61"/>
        <v>86.91413943598926</v>
      </c>
      <c r="AD67" s="130">
        <f t="shared" si="62"/>
        <v>555752</v>
      </c>
      <c r="AE67" s="134">
        <f t="shared" si="63"/>
        <v>28283533</v>
      </c>
      <c r="AF67" s="77"/>
      <c r="AH67" s="124" t="s">
        <v>54</v>
      </c>
      <c r="AI67" s="130">
        <v>42071</v>
      </c>
      <c r="AJ67" s="130">
        <v>2933685</v>
      </c>
      <c r="AK67" s="131">
        <f t="shared" si="64"/>
        <v>69.73176297211856</v>
      </c>
      <c r="AL67" s="130">
        <f t="shared" si="65"/>
        <v>597823</v>
      </c>
      <c r="AM67" s="134">
        <f t="shared" si="66"/>
        <v>31217218</v>
      </c>
      <c r="AP67" s="124" t="s">
        <v>54</v>
      </c>
      <c r="AQ67" s="130">
        <v>39354</v>
      </c>
      <c r="AR67" s="130">
        <v>2828302</v>
      </c>
      <c r="AS67" s="131">
        <f t="shared" si="67"/>
        <v>71.86822178177567</v>
      </c>
      <c r="AT67" s="130">
        <f t="shared" si="68"/>
        <v>637177</v>
      </c>
      <c r="AU67" s="134">
        <f t="shared" si="69"/>
        <v>34045520</v>
      </c>
    </row>
    <row r="68" spans="2:47" ht="24" customHeight="1" thickBot="1">
      <c r="B68" s="125" t="s">
        <v>60</v>
      </c>
      <c r="C68" s="126">
        <f>SUM(C57:C67)</f>
        <v>534509</v>
      </c>
      <c r="D68" s="126">
        <f>SUM(D57:D67)</f>
        <v>34766600</v>
      </c>
      <c r="E68" s="127"/>
      <c r="F68" s="127"/>
      <c r="G68" s="128"/>
      <c r="H68" s="34"/>
      <c r="I68" s="34"/>
      <c r="J68" s="125" t="s">
        <v>60</v>
      </c>
      <c r="K68" s="126">
        <f>SUM(K57:K67)</f>
        <v>519056</v>
      </c>
      <c r="L68" s="126">
        <f>SUM(L57:L67)</f>
        <v>34767738</v>
      </c>
      <c r="M68" s="127"/>
      <c r="N68" s="127"/>
      <c r="O68" s="128"/>
      <c r="P68" s="34"/>
      <c r="Q68" s="34"/>
      <c r="R68" s="125" t="s">
        <v>60</v>
      </c>
      <c r="S68" s="126">
        <f>SUM(S57:S67)</f>
        <v>540746</v>
      </c>
      <c r="T68" s="126">
        <f>SUM(T57:T67)</f>
        <v>32586713</v>
      </c>
      <c r="U68" s="127"/>
      <c r="V68" s="127"/>
      <c r="W68" s="128"/>
      <c r="X68" s="34"/>
      <c r="Y68" s="34"/>
      <c r="Z68" s="125" t="s">
        <v>60</v>
      </c>
      <c r="AA68" s="126">
        <f>SUM(AA57:AA67)</f>
        <v>556444</v>
      </c>
      <c r="AB68" s="126">
        <f>SUM(AB57:AB67)</f>
        <v>36668647</v>
      </c>
      <c r="AC68" s="127"/>
      <c r="AD68" s="127"/>
      <c r="AE68" s="128"/>
      <c r="AF68" s="34"/>
      <c r="AH68" s="125" t="s">
        <v>60</v>
      </c>
      <c r="AI68" s="126">
        <f>SUM(AI57:AI67)</f>
        <v>511046</v>
      </c>
      <c r="AJ68" s="126">
        <f>SUM(AJ57:AJ67)</f>
        <v>33100030</v>
      </c>
      <c r="AK68" s="127"/>
      <c r="AL68" s="127"/>
      <c r="AM68" s="128"/>
      <c r="AP68" s="125" t="s">
        <v>60</v>
      </c>
      <c r="AQ68" s="126">
        <f>SUM(AQ57:AQ67)</f>
        <v>538066</v>
      </c>
      <c r="AR68" s="126">
        <f>SUM(AR57:AR67)</f>
        <v>36537936</v>
      </c>
      <c r="AS68" s="127"/>
      <c r="AT68" s="127"/>
      <c r="AU68" s="128"/>
    </row>
    <row r="69" spans="2:47" ht="24" customHeight="1" thickBot="1">
      <c r="B69" s="123" t="s">
        <v>61</v>
      </c>
      <c r="C69" s="109">
        <f>C68+AQ32</f>
        <v>3641347</v>
      </c>
      <c r="D69" s="109">
        <f>D68+AR32</f>
        <v>228254246</v>
      </c>
      <c r="E69" s="110"/>
      <c r="F69" s="110"/>
      <c r="G69" s="111"/>
      <c r="H69" s="34"/>
      <c r="I69" s="34"/>
      <c r="J69" s="123" t="s">
        <v>61</v>
      </c>
      <c r="K69" s="135">
        <f>K68+C69</f>
        <v>4160403</v>
      </c>
      <c r="L69" s="135">
        <f>L68+D69</f>
        <v>263021984</v>
      </c>
      <c r="M69" s="110"/>
      <c r="N69" s="110"/>
      <c r="O69" s="111"/>
      <c r="P69" s="34"/>
      <c r="Q69" s="34"/>
      <c r="R69" s="123" t="s">
        <v>61</v>
      </c>
      <c r="S69" s="135">
        <f>S68+K69</f>
        <v>4701149</v>
      </c>
      <c r="T69" s="135">
        <f>T68+L69</f>
        <v>295608697</v>
      </c>
      <c r="U69" s="110"/>
      <c r="V69" s="110"/>
      <c r="W69" s="111"/>
      <c r="X69" s="34"/>
      <c r="Y69" s="34"/>
      <c r="Z69" s="123" t="s">
        <v>61</v>
      </c>
      <c r="AA69" s="180">
        <f>AA68+S69</f>
        <v>5257593</v>
      </c>
      <c r="AB69" s="180">
        <f>AB68+T69</f>
        <v>332277344</v>
      </c>
      <c r="AC69" s="110"/>
      <c r="AD69" s="110"/>
      <c r="AE69" s="111"/>
      <c r="AF69" s="34"/>
      <c r="AH69" s="123" t="s">
        <v>61</v>
      </c>
      <c r="AI69" s="180">
        <f>AI68+AA69</f>
        <v>5768639</v>
      </c>
      <c r="AJ69" s="180">
        <f>AJ68+AB69</f>
        <v>365377374</v>
      </c>
      <c r="AK69" s="110"/>
      <c r="AL69" s="110"/>
      <c r="AM69" s="111"/>
      <c r="AP69" s="123" t="s">
        <v>61</v>
      </c>
      <c r="AQ69" s="180">
        <f>AQ68+AI69</f>
        <v>6306705</v>
      </c>
      <c r="AR69" s="180">
        <f>AR68+AJ69</f>
        <v>401915310</v>
      </c>
      <c r="AS69" s="110"/>
      <c r="AT69" s="110"/>
      <c r="AU69" s="111"/>
    </row>
    <row r="70" spans="11:12" ht="20.25" customHeight="1">
      <c r="K70" s="80"/>
      <c r="L70" s="80"/>
    </row>
    <row r="71" spans="11:12" ht="13.5">
      <c r="K71" s="80"/>
      <c r="L71" s="80"/>
    </row>
    <row r="72" ht="13.5">
      <c r="C72" s="81"/>
    </row>
    <row r="73" ht="13.5">
      <c r="C73" s="82"/>
    </row>
    <row r="74" ht="15.75" customHeight="1">
      <c r="C74" s="82"/>
    </row>
    <row r="75" ht="15.75" customHeight="1">
      <c r="B75" s="83"/>
    </row>
    <row r="76" ht="19.5" customHeight="1">
      <c r="B76" s="83"/>
    </row>
    <row r="77" ht="19.5" customHeight="1">
      <c r="B77" s="83"/>
    </row>
    <row r="78" ht="19.5" customHeight="1">
      <c r="B78" s="83"/>
    </row>
    <row r="79" ht="19.5" customHeight="1">
      <c r="B79" s="83"/>
    </row>
    <row r="80" ht="19.5" customHeight="1">
      <c r="B80" s="83"/>
    </row>
    <row r="81" ht="19.5" customHeight="1">
      <c r="B81" s="83"/>
    </row>
    <row r="82" ht="19.5" customHeight="1">
      <c r="B82" s="83"/>
    </row>
    <row r="83" spans="2:3" ht="19.5" customHeight="1">
      <c r="B83" s="83"/>
      <c r="C83" s="81"/>
    </row>
    <row r="84" ht="19.5" customHeight="1">
      <c r="B84" s="83"/>
    </row>
    <row r="85" ht="19.5" customHeight="1">
      <c r="B85" s="83"/>
    </row>
    <row r="86" ht="19.5" customHeight="1">
      <c r="B86" s="83"/>
    </row>
    <row r="87" ht="19.5" customHeight="1">
      <c r="B87" s="83"/>
    </row>
    <row r="88" ht="19.5" customHeight="1">
      <c r="B88" s="83"/>
    </row>
    <row r="89" ht="19.5" customHeight="1">
      <c r="B89" s="83"/>
    </row>
    <row r="90" ht="19.5" customHeight="1">
      <c r="B90" s="83"/>
    </row>
    <row r="91" ht="19.5" customHeight="1">
      <c r="B91" s="83"/>
    </row>
    <row r="92" ht="19.5" customHeight="1">
      <c r="B92" s="83"/>
    </row>
    <row r="93" ht="19.5" customHeight="1">
      <c r="B93" s="83"/>
    </row>
    <row r="94" ht="19.5" customHeight="1">
      <c r="B94" s="83"/>
    </row>
    <row r="95" ht="19.5" customHeight="1">
      <c r="B95" s="83"/>
    </row>
    <row r="96" ht="19.5" customHeight="1">
      <c r="B96" s="83"/>
    </row>
    <row r="97" ht="19.5" customHeight="1">
      <c r="B97" s="83"/>
    </row>
    <row r="98" ht="19.5" customHeight="1">
      <c r="B98" s="83"/>
    </row>
    <row r="99" ht="19.5" customHeight="1">
      <c r="B99" s="83"/>
    </row>
    <row r="100" ht="19.5" customHeight="1">
      <c r="B100" s="83"/>
    </row>
    <row r="101" ht="28.5" customHeight="1"/>
    <row r="102" ht="19.5" customHeight="1">
      <c r="E102" s="83"/>
    </row>
  </sheetData>
  <sheetProtection/>
  <mergeCells count="84">
    <mergeCell ref="AR55:AR56"/>
    <mergeCell ref="AS55:AS56"/>
    <mergeCell ref="AI55:AI56"/>
    <mergeCell ref="AJ55:AJ56"/>
    <mergeCell ref="AK55:AK56"/>
    <mergeCell ref="AQ55:AQ56"/>
    <mergeCell ref="S55:S56"/>
    <mergeCell ref="T55:T56"/>
    <mergeCell ref="U55:U56"/>
    <mergeCell ref="AA55:AA56"/>
    <mergeCell ref="AB55:AB56"/>
    <mergeCell ref="AC55:AC56"/>
    <mergeCell ref="C55:C56"/>
    <mergeCell ref="D55:D56"/>
    <mergeCell ref="E55:E56"/>
    <mergeCell ref="K55:K56"/>
    <mergeCell ref="L55:L56"/>
    <mergeCell ref="M55:M56"/>
    <mergeCell ref="AI39:AI40"/>
    <mergeCell ref="AJ39:AJ40"/>
    <mergeCell ref="AK39:AK40"/>
    <mergeCell ref="AQ39:AQ40"/>
    <mergeCell ref="AR39:AR40"/>
    <mergeCell ref="AS39:AS40"/>
    <mergeCell ref="S39:S40"/>
    <mergeCell ref="T39:T40"/>
    <mergeCell ref="U39:U40"/>
    <mergeCell ref="AA39:AA40"/>
    <mergeCell ref="AB39:AB40"/>
    <mergeCell ref="AC39:AC40"/>
    <mergeCell ref="C39:C40"/>
    <mergeCell ref="D39:D40"/>
    <mergeCell ref="E39:E40"/>
    <mergeCell ref="K39:K40"/>
    <mergeCell ref="L39:L40"/>
    <mergeCell ref="M39:M40"/>
    <mergeCell ref="B38:G38"/>
    <mergeCell ref="J38:O38"/>
    <mergeCell ref="R38:W38"/>
    <mergeCell ref="Z38:AE38"/>
    <mergeCell ref="AH38:AM38"/>
    <mergeCell ref="AP38:AU38"/>
    <mergeCell ref="AP1:AU1"/>
    <mergeCell ref="AQ2:AQ3"/>
    <mergeCell ref="AR2:AR3"/>
    <mergeCell ref="AS2:AS3"/>
    <mergeCell ref="AQ18:AQ19"/>
    <mergeCell ref="AR18:AR19"/>
    <mergeCell ref="AS18:AS19"/>
    <mergeCell ref="AH1:AM1"/>
    <mergeCell ref="AI2:AI3"/>
    <mergeCell ref="AJ2:AJ3"/>
    <mergeCell ref="AK2:AK3"/>
    <mergeCell ref="AI18:AI19"/>
    <mergeCell ref="AJ18:AJ19"/>
    <mergeCell ref="AK18:AK19"/>
    <mergeCell ref="U18:U19"/>
    <mergeCell ref="Z1:AE1"/>
    <mergeCell ref="AA2:AA3"/>
    <mergeCell ref="AB2:AB3"/>
    <mergeCell ref="AC2:AC3"/>
    <mergeCell ref="AA18:AA19"/>
    <mergeCell ref="AB18:AB19"/>
    <mergeCell ref="AC18:AC19"/>
    <mergeCell ref="R1:W1"/>
    <mergeCell ref="S2:S3"/>
    <mergeCell ref="T2:T3"/>
    <mergeCell ref="U2:U3"/>
    <mergeCell ref="K18:K19"/>
    <mergeCell ref="L18:L19"/>
    <mergeCell ref="M18:M19"/>
    <mergeCell ref="S18:S19"/>
    <mergeCell ref="T18:T19"/>
    <mergeCell ref="K2:K3"/>
    <mergeCell ref="L2:L3"/>
    <mergeCell ref="M2:M3"/>
    <mergeCell ref="J1:O1"/>
    <mergeCell ref="C18:C19"/>
    <mergeCell ref="D18:D19"/>
    <mergeCell ref="E18:E19"/>
    <mergeCell ref="C2:C3"/>
    <mergeCell ref="D2:D3"/>
    <mergeCell ref="E2:E3"/>
    <mergeCell ref="B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3" width="10.625" style="0" customWidth="1"/>
    <col min="4" max="4" width="9.375" style="0" customWidth="1"/>
    <col min="5" max="5" width="6.00390625" style="0" bestFit="1" customWidth="1"/>
    <col min="6" max="6" width="9.375" style="0" customWidth="1"/>
    <col min="7" max="7" width="6.00390625" style="0" bestFit="1" customWidth="1"/>
    <col min="8" max="8" width="9.375" style="0" customWidth="1"/>
    <col min="9" max="9" width="6.00390625" style="0" bestFit="1" customWidth="1"/>
    <col min="10" max="10" width="9.375" style="0" customWidth="1"/>
    <col min="11" max="11" width="6.00390625" style="0" bestFit="1" customWidth="1"/>
    <col min="12" max="12" width="9.375" style="0" customWidth="1"/>
    <col min="13" max="13" width="6.00390625" style="0" customWidth="1"/>
    <col min="14" max="14" width="9.375" style="0" customWidth="1"/>
    <col min="15" max="15" width="5.625" style="0" customWidth="1"/>
    <col min="16" max="16" width="9.375" style="0" customWidth="1"/>
    <col min="17" max="17" width="5.75390625" style="0" bestFit="1" customWidth="1"/>
    <col min="18" max="18" width="9.375" style="0" customWidth="1"/>
    <col min="19" max="19" width="5.75390625" style="0" bestFit="1" customWidth="1"/>
    <col min="20" max="20" width="9.375" style="0" customWidth="1"/>
    <col min="21" max="21" width="6.50390625" style="0" customWidth="1"/>
    <col min="22" max="22" width="9.375" style="0" customWidth="1"/>
    <col min="23" max="23" width="5.875" style="0" customWidth="1"/>
    <col min="24" max="24" width="9.375" style="0" customWidth="1"/>
    <col min="25" max="25" width="5.375" style="0" customWidth="1"/>
    <col min="26" max="26" width="9.375" style="0" customWidth="1"/>
    <col min="27" max="27" width="5.50390625" style="0" customWidth="1"/>
    <col min="28" max="28" width="9.875" style="0" bestFit="1" customWidth="1"/>
    <col min="29" max="29" width="7.75390625" style="0" customWidth="1"/>
    <col min="30" max="30" width="10.875" style="0" bestFit="1" customWidth="1"/>
  </cols>
  <sheetData>
    <row r="1" spans="1:80" ht="34.5" customHeight="1">
      <c r="A1" s="66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8"/>
      <c r="AE1" s="28"/>
      <c r="AF1" s="28"/>
      <c r="AG1" s="28"/>
      <c r="AH1" s="28"/>
      <c r="AI1" s="28"/>
      <c r="AJ1" s="23"/>
      <c r="AK1" s="28"/>
      <c r="AL1" s="28"/>
      <c r="AM1" s="28"/>
      <c r="AN1" s="28"/>
      <c r="AO1" s="28"/>
      <c r="AP1" s="28"/>
      <c r="AQ1" s="23"/>
      <c r="AR1" s="28"/>
      <c r="AS1" s="28"/>
      <c r="AT1" s="28"/>
      <c r="AU1" s="28"/>
      <c r="AV1" s="28"/>
      <c r="AW1" s="28"/>
      <c r="AX1" s="23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3"/>
      <c r="BM1" s="28"/>
      <c r="BN1" s="28"/>
      <c r="BO1" s="28"/>
      <c r="BP1" s="28"/>
      <c r="BQ1" s="28"/>
      <c r="BR1" s="28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s="62" customFormat="1" ht="24.75" customHeight="1" thickBot="1">
      <c r="A2" s="85" t="s">
        <v>84</v>
      </c>
      <c r="B2" s="95"/>
      <c r="C2" s="95"/>
      <c r="D2" s="236"/>
      <c r="E2" s="236"/>
      <c r="F2" s="236"/>
      <c r="G2" s="236"/>
      <c r="H2" s="236"/>
      <c r="I2" s="236"/>
      <c r="J2" s="236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 t="s">
        <v>85</v>
      </c>
      <c r="W2" s="2" t="s">
        <v>86</v>
      </c>
      <c r="X2" s="95"/>
      <c r="Y2" s="95"/>
      <c r="Z2" s="95"/>
      <c r="AA2" s="95"/>
      <c r="AB2" s="95"/>
      <c r="AC2" s="95"/>
      <c r="AD2" s="24"/>
      <c r="AE2" s="63"/>
      <c r="AF2" s="63"/>
      <c r="AG2" s="63"/>
      <c r="AH2" s="24"/>
      <c r="AI2" s="24"/>
      <c r="AJ2" s="32"/>
      <c r="AK2" s="24"/>
      <c r="AL2" s="63"/>
      <c r="AM2" s="63"/>
      <c r="AN2" s="63"/>
      <c r="AO2" s="24"/>
      <c r="AP2" s="24"/>
      <c r="AQ2" s="32"/>
      <c r="AR2" s="24"/>
      <c r="AS2" s="63"/>
      <c r="AT2" s="63"/>
      <c r="AU2" s="63"/>
      <c r="AV2" s="24"/>
      <c r="AW2" s="24"/>
      <c r="AX2" s="32"/>
      <c r="AY2" s="24"/>
      <c r="AZ2" s="63"/>
      <c r="BA2" s="63"/>
      <c r="BB2" s="63"/>
      <c r="BC2" s="24"/>
      <c r="BD2" s="24"/>
      <c r="BE2" s="32"/>
      <c r="BF2" s="24"/>
      <c r="BG2" s="63"/>
      <c r="BH2" s="63"/>
      <c r="BI2" s="63"/>
      <c r="BJ2" s="24"/>
      <c r="BK2" s="24"/>
      <c r="BL2" s="32"/>
      <c r="BM2" s="24"/>
      <c r="BN2" s="63"/>
      <c r="BO2" s="63"/>
      <c r="BP2" s="63"/>
      <c r="BQ2" s="24"/>
      <c r="BR2" s="24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15" customHeight="1">
      <c r="A3" s="251"/>
      <c r="B3" s="55" t="s">
        <v>104</v>
      </c>
      <c r="C3" s="55" t="s">
        <v>107</v>
      </c>
      <c r="D3" s="255">
        <v>43101</v>
      </c>
      <c r="E3" s="255"/>
      <c r="F3" s="256" t="s">
        <v>0</v>
      </c>
      <c r="G3" s="256"/>
      <c r="H3" s="256" t="s">
        <v>65</v>
      </c>
      <c r="I3" s="256"/>
      <c r="J3" s="256" t="s">
        <v>1</v>
      </c>
      <c r="K3" s="256"/>
      <c r="L3" s="256" t="s">
        <v>2</v>
      </c>
      <c r="M3" s="256"/>
      <c r="N3" s="256" t="s">
        <v>3</v>
      </c>
      <c r="O3" s="256"/>
      <c r="P3" s="256" t="s">
        <v>4</v>
      </c>
      <c r="Q3" s="256"/>
      <c r="R3" s="256" t="s">
        <v>5</v>
      </c>
      <c r="S3" s="256"/>
      <c r="T3" s="256" t="s">
        <v>6</v>
      </c>
      <c r="U3" s="256"/>
      <c r="V3" s="256" t="s">
        <v>7</v>
      </c>
      <c r="W3" s="256"/>
      <c r="X3" s="256" t="s">
        <v>8</v>
      </c>
      <c r="Y3" s="256"/>
      <c r="Z3" s="256" t="s">
        <v>9</v>
      </c>
      <c r="AA3" s="212"/>
      <c r="AB3" s="53" t="s">
        <v>10</v>
      </c>
      <c r="AC3" s="5"/>
      <c r="AD3" s="21"/>
      <c r="AE3" s="22"/>
      <c r="AF3" s="22"/>
      <c r="AG3" s="22"/>
      <c r="AH3" s="5"/>
      <c r="AI3" s="5"/>
      <c r="AJ3" s="23"/>
      <c r="AK3" s="21"/>
      <c r="AL3" s="22"/>
      <c r="AM3" s="22"/>
      <c r="AN3" s="22"/>
      <c r="AO3" s="5"/>
      <c r="AP3" s="5"/>
      <c r="AQ3" s="23"/>
      <c r="AR3" s="21"/>
      <c r="AS3" s="22"/>
      <c r="AT3" s="22"/>
      <c r="AU3" s="22"/>
      <c r="AV3" s="5"/>
      <c r="AW3" s="5"/>
      <c r="AX3" s="23"/>
      <c r="AY3" s="21"/>
      <c r="AZ3" s="22"/>
      <c r="BA3" s="22"/>
      <c r="BB3" s="22"/>
      <c r="BC3" s="5"/>
      <c r="BD3" s="5"/>
      <c r="BE3" s="23"/>
      <c r="BF3" s="21"/>
      <c r="BG3" s="22"/>
      <c r="BH3" s="22"/>
      <c r="BI3" s="22"/>
      <c r="BJ3" s="5"/>
      <c r="BK3" s="5"/>
      <c r="BL3" s="23"/>
      <c r="BM3" s="21"/>
      <c r="BN3" s="22"/>
      <c r="BO3" s="22"/>
      <c r="BP3" s="22"/>
      <c r="BQ3" s="5"/>
      <c r="BR3" s="5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77" ht="15" customHeight="1" thickBot="1">
      <c r="A4" s="252"/>
      <c r="B4" s="54"/>
      <c r="C4" s="54"/>
      <c r="D4" s="54"/>
      <c r="E4" s="67" t="s">
        <v>39</v>
      </c>
      <c r="F4" s="54"/>
      <c r="G4" s="67" t="s">
        <v>39</v>
      </c>
      <c r="H4" s="54"/>
      <c r="I4" s="67" t="s">
        <v>39</v>
      </c>
      <c r="J4" s="54"/>
      <c r="K4" s="67" t="s">
        <v>39</v>
      </c>
      <c r="L4" s="54"/>
      <c r="M4" s="67" t="s">
        <v>39</v>
      </c>
      <c r="N4" s="54"/>
      <c r="O4" s="67" t="s">
        <v>39</v>
      </c>
      <c r="P4" s="54"/>
      <c r="Q4" s="67" t="s">
        <v>39</v>
      </c>
      <c r="R4" s="54"/>
      <c r="S4" s="67" t="s">
        <v>39</v>
      </c>
      <c r="T4" s="54"/>
      <c r="U4" s="67" t="s">
        <v>39</v>
      </c>
      <c r="V4" s="54"/>
      <c r="W4" s="67" t="s">
        <v>39</v>
      </c>
      <c r="X4" s="54"/>
      <c r="Y4" s="67" t="s">
        <v>39</v>
      </c>
      <c r="Z4" s="54"/>
      <c r="AA4" s="68" t="s">
        <v>39</v>
      </c>
      <c r="AB4" s="56"/>
      <c r="AC4" s="3"/>
      <c r="AD4" s="24"/>
      <c r="AE4" s="30"/>
      <c r="AF4" s="30"/>
      <c r="AG4" s="31"/>
      <c r="AH4" s="30"/>
      <c r="AI4" s="30"/>
      <c r="AJ4" s="23"/>
      <c r="AK4" s="32"/>
      <c r="AL4" s="23"/>
      <c r="AM4" s="23"/>
      <c r="AN4" s="23"/>
      <c r="AO4" s="23"/>
      <c r="AP4" s="23"/>
      <c r="AQ4" s="23"/>
      <c r="AR4" s="32"/>
      <c r="AS4" s="23"/>
      <c r="AT4" s="23"/>
      <c r="AU4" s="23"/>
      <c r="AV4" s="23"/>
      <c r="AW4" s="23"/>
      <c r="AX4" s="23"/>
      <c r="AY4" s="32"/>
      <c r="AZ4" s="23"/>
      <c r="BA4" s="23"/>
      <c r="BB4" s="23"/>
      <c r="BC4" s="23"/>
      <c r="BD4" s="23"/>
      <c r="BE4" s="23"/>
      <c r="BF4" s="32"/>
      <c r="BG4" s="23"/>
      <c r="BH4" s="23"/>
      <c r="BI4" s="23"/>
      <c r="BJ4" s="23"/>
      <c r="BK4" s="23"/>
      <c r="BL4" s="23"/>
      <c r="BM4" s="32"/>
      <c r="BN4" s="23"/>
      <c r="BO4" s="23"/>
      <c r="BP4" s="23"/>
      <c r="BQ4" s="23"/>
      <c r="BR4" s="23"/>
      <c r="BS4" s="29"/>
      <c r="BT4" s="29"/>
      <c r="BU4" s="29"/>
      <c r="BV4" s="29"/>
      <c r="BW4" s="29"/>
      <c r="BX4" s="29"/>
      <c r="BY4" s="29"/>
    </row>
    <row r="5" spans="1:77" ht="13.5" customHeight="1">
      <c r="A5" s="203" t="s">
        <v>76</v>
      </c>
      <c r="B5" s="44">
        <v>275670</v>
      </c>
      <c r="C5" s="44">
        <v>129413</v>
      </c>
      <c r="D5" s="156">
        <f>'輸入月別'!C4</f>
        <v>2276</v>
      </c>
      <c r="E5" s="50">
        <f>IF(ISERROR(D6/D5),0,D6/D5)</f>
        <v>11.938488576449911</v>
      </c>
      <c r="F5" s="40">
        <f>'輸入月別'!K4</f>
        <v>3702</v>
      </c>
      <c r="G5" s="50">
        <f>IF(ISERROR(F6/F5),0,F6/F5)</f>
        <v>5.708806050783361</v>
      </c>
      <c r="H5" s="39">
        <f>'輸入月別'!S4</f>
        <v>1812</v>
      </c>
      <c r="I5" s="50">
        <f>IF(ISERROR(H6/H5),0,H6/H5)</f>
        <v>14.429359823399558</v>
      </c>
      <c r="J5" s="39">
        <f>'輸入月別'!AA4</f>
        <v>6456</v>
      </c>
      <c r="K5" s="50">
        <f>IF(ISERROR(J6/J5),0,J6/J5)</f>
        <v>8.470724907063197</v>
      </c>
      <c r="L5" s="39">
        <f>'輸入月別'!AI4</f>
        <v>10025</v>
      </c>
      <c r="M5" s="50">
        <f>IF(ISERROR(L6/L5),0,L6/L5)</f>
        <v>9.22284289276808</v>
      </c>
      <c r="N5" s="39">
        <f>'輸入月別'!AQ4</f>
        <v>3395</v>
      </c>
      <c r="O5" s="50">
        <f>IF(ISERROR(N6/N5),0,N6/N5)</f>
        <v>8.84477172312224</v>
      </c>
      <c r="P5" s="39">
        <f>'輸入月別'!C41</f>
        <v>14281</v>
      </c>
      <c r="Q5" s="50">
        <f>IF(ISERROR(P6/P5),0,P6/P5)</f>
        <v>3.605559834745466</v>
      </c>
      <c r="R5" s="39">
        <f>'輸入月別'!K41</f>
        <v>3784</v>
      </c>
      <c r="S5" s="50">
        <f>IF(ISERROR(R6/R5),0,R6/R5)</f>
        <v>11.017441860465116</v>
      </c>
      <c r="T5" s="39">
        <f>'輸入月別'!S41</f>
        <v>9783</v>
      </c>
      <c r="U5" s="50">
        <f>IF(ISERROR(T6/T5),0,T6/T5)</f>
        <v>3.080854543596034</v>
      </c>
      <c r="V5" s="39">
        <f>'輸入月別'!AA41</f>
        <v>5676</v>
      </c>
      <c r="W5" s="50">
        <f>IF(ISERROR(V6/V5),0,V6/V5)</f>
        <v>6.602008456659619</v>
      </c>
      <c r="X5" s="39">
        <f>'輸入月別'!AI41</f>
        <v>7389</v>
      </c>
      <c r="Y5" s="50">
        <f>IF(ISERROR(X6/X5),0,X6/X5)</f>
        <v>7.362565976451482</v>
      </c>
      <c r="Z5" s="39">
        <f>'輸入月別'!AQ41</f>
        <v>1854</v>
      </c>
      <c r="AA5" s="50">
        <f>IF(ISERROR(Z6/Z5),0,Z6/Z5)</f>
        <v>13.138079827400215</v>
      </c>
      <c r="AB5" s="69">
        <f aca="true" t="shared" si="0" ref="AB5:AB26">D5+F5+H5+J5+L5+N5+P5+R5+T5+V5+X5+Z5</f>
        <v>70433</v>
      </c>
      <c r="AC5" s="3"/>
      <c r="AD5" s="24"/>
      <c r="AE5" s="30"/>
      <c r="AF5" s="30"/>
      <c r="AG5" s="31"/>
      <c r="AH5" s="30"/>
      <c r="AI5" s="30"/>
      <c r="AJ5" s="23"/>
      <c r="AK5" s="32"/>
      <c r="AL5" s="23"/>
      <c r="AM5" s="23"/>
      <c r="AN5" s="23"/>
      <c r="AO5" s="23"/>
      <c r="AP5" s="23"/>
      <c r="AQ5" s="23"/>
      <c r="AR5" s="32"/>
      <c r="AS5" s="23"/>
      <c r="AT5" s="23"/>
      <c r="AU5" s="23"/>
      <c r="AV5" s="23"/>
      <c r="AW5" s="23"/>
      <c r="AX5" s="23"/>
      <c r="AY5" s="32"/>
      <c r="AZ5" s="23"/>
      <c r="BA5" s="23"/>
      <c r="BB5" s="23"/>
      <c r="BC5" s="23"/>
      <c r="BD5" s="23"/>
      <c r="BE5" s="23"/>
      <c r="BF5" s="32"/>
      <c r="BG5" s="23"/>
      <c r="BH5" s="23"/>
      <c r="BI5" s="23"/>
      <c r="BJ5" s="23"/>
      <c r="BK5" s="23"/>
      <c r="BL5" s="23"/>
      <c r="BM5" s="32"/>
      <c r="BN5" s="23"/>
      <c r="BO5" s="23"/>
      <c r="BP5" s="23"/>
      <c r="BQ5" s="23"/>
      <c r="BR5" s="23"/>
      <c r="BS5" s="29"/>
      <c r="BT5" s="29"/>
      <c r="BU5" s="29"/>
      <c r="BV5" s="29"/>
      <c r="BW5" s="29"/>
      <c r="BX5" s="29"/>
      <c r="BY5" s="29"/>
    </row>
    <row r="6" spans="1:77" ht="13.5" customHeight="1">
      <c r="A6" s="202"/>
      <c r="B6" s="12">
        <v>2525041</v>
      </c>
      <c r="C6" s="12">
        <v>693747</v>
      </c>
      <c r="D6" s="157">
        <f>'輸入月別'!D4</f>
        <v>27172</v>
      </c>
      <c r="E6" s="52"/>
      <c r="F6" s="6">
        <f>'輸入月別'!L4</f>
        <v>21134</v>
      </c>
      <c r="G6" s="52"/>
      <c r="H6" s="10">
        <f>'輸入月別'!T4</f>
        <v>26146</v>
      </c>
      <c r="I6" s="52"/>
      <c r="J6" s="10">
        <f>'輸入月別'!AB4</f>
        <v>54687</v>
      </c>
      <c r="K6" s="52"/>
      <c r="L6" s="10">
        <f>'輸入月別'!AJ4</f>
        <v>92459</v>
      </c>
      <c r="M6" s="52"/>
      <c r="N6" s="10">
        <f>'輸入月別'!AR4</f>
        <v>30028</v>
      </c>
      <c r="O6" s="52"/>
      <c r="P6" s="10">
        <f>'輸入月別'!D41</f>
        <v>51491</v>
      </c>
      <c r="Q6" s="52"/>
      <c r="R6" s="10">
        <f>'輸入月別'!L41</f>
        <v>41690</v>
      </c>
      <c r="S6" s="52"/>
      <c r="T6" s="10">
        <f>'輸入月別'!T41</f>
        <v>30140</v>
      </c>
      <c r="U6" s="52"/>
      <c r="V6" s="10">
        <f>'輸入月別'!AB41</f>
        <v>37473</v>
      </c>
      <c r="W6" s="52"/>
      <c r="X6" s="10">
        <f>'輸入月別'!AJ41</f>
        <v>54402</v>
      </c>
      <c r="Y6" s="52"/>
      <c r="Z6" s="173">
        <f>'輸入月別'!AR41</f>
        <v>24358</v>
      </c>
      <c r="AA6" s="52"/>
      <c r="AB6" s="13">
        <f t="shared" si="0"/>
        <v>491180</v>
      </c>
      <c r="AC6" s="3"/>
      <c r="AD6" s="24"/>
      <c r="AE6" s="30"/>
      <c r="AF6" s="30"/>
      <c r="AG6" s="31"/>
      <c r="AH6" s="30"/>
      <c r="AI6" s="30"/>
      <c r="AJ6" s="23"/>
      <c r="AK6" s="32"/>
      <c r="AL6" s="23"/>
      <c r="AM6" s="23"/>
      <c r="AN6" s="23"/>
      <c r="AO6" s="23"/>
      <c r="AP6" s="23"/>
      <c r="AQ6" s="23"/>
      <c r="AR6" s="32"/>
      <c r="AS6" s="23"/>
      <c r="AT6" s="23"/>
      <c r="AU6" s="23"/>
      <c r="AV6" s="23"/>
      <c r="AW6" s="23"/>
      <c r="AX6" s="23"/>
      <c r="AY6" s="32"/>
      <c r="AZ6" s="23"/>
      <c r="BA6" s="23"/>
      <c r="BB6" s="23"/>
      <c r="BC6" s="23"/>
      <c r="BD6" s="23"/>
      <c r="BE6" s="23"/>
      <c r="BF6" s="32"/>
      <c r="BG6" s="23"/>
      <c r="BH6" s="23"/>
      <c r="BI6" s="23"/>
      <c r="BJ6" s="23"/>
      <c r="BK6" s="23"/>
      <c r="BL6" s="23"/>
      <c r="BM6" s="32"/>
      <c r="BN6" s="23"/>
      <c r="BO6" s="23"/>
      <c r="BP6" s="23"/>
      <c r="BQ6" s="23"/>
      <c r="BR6" s="23"/>
      <c r="BS6" s="29"/>
      <c r="BT6" s="29"/>
      <c r="BU6" s="29"/>
      <c r="BV6" s="29"/>
      <c r="BW6" s="29"/>
      <c r="BX6" s="29"/>
      <c r="BY6" s="29"/>
    </row>
    <row r="7" spans="1:77" ht="13.5" customHeight="1">
      <c r="A7" s="200" t="s">
        <v>66</v>
      </c>
      <c r="B7" s="37">
        <v>393226</v>
      </c>
      <c r="C7" s="37">
        <v>327344</v>
      </c>
      <c r="D7" s="158">
        <f>'輸入月別'!C5</f>
        <v>34601</v>
      </c>
      <c r="E7" s="50">
        <f>IF(ISERROR(D8/D7),0,D8/D7)</f>
        <v>11.339094245831046</v>
      </c>
      <c r="F7" s="38">
        <f>'輸入月別'!K5</f>
        <v>37187</v>
      </c>
      <c r="G7" s="50">
        <f>IF(ISERROR(F8/F7),0,F8/F7)</f>
        <v>8.357732540941727</v>
      </c>
      <c r="H7" s="38">
        <f>'輸入月別'!S5</f>
        <v>27974</v>
      </c>
      <c r="I7" s="50">
        <f>IF(ISERROR(H8/H7),0,H8/H7)</f>
        <v>12.313541145349253</v>
      </c>
      <c r="J7" s="38">
        <f>'輸入月別'!AA5</f>
        <v>18459</v>
      </c>
      <c r="K7" s="50">
        <f>IF(ISERROR(J8/J7),0,J8/J7)</f>
        <v>12.637575166585405</v>
      </c>
      <c r="L7" s="39">
        <f>'輸入月別'!AI5</f>
        <v>28633</v>
      </c>
      <c r="M7" s="50">
        <f>IF(ISERROR(L8/L7),0,L8/L7)</f>
        <v>14.268466454789928</v>
      </c>
      <c r="N7" s="39">
        <f>'輸入月別'!AQ5</f>
        <v>14063</v>
      </c>
      <c r="O7" s="50">
        <f>IF(ISERROR(N8/N7),0,N8/N7)</f>
        <v>21.648296949441796</v>
      </c>
      <c r="P7" s="39">
        <f>'輸入月別'!C42</f>
        <v>17862</v>
      </c>
      <c r="Q7" s="50">
        <f>IF(ISERROR(P8/P7),0,P8/P7)</f>
        <v>17.861605643265033</v>
      </c>
      <c r="R7" s="39">
        <f>'輸入月別'!K42</f>
        <v>16516</v>
      </c>
      <c r="S7" s="50">
        <f>IF(ISERROR(R8/R7),0,R8/R7)</f>
        <v>16.172317752482442</v>
      </c>
      <c r="T7" s="39">
        <f>'輸入月別'!S42</f>
        <v>30644</v>
      </c>
      <c r="U7" s="50">
        <f>IF(ISERROR(T8/T7),0,T8/T7)</f>
        <v>12.040366792846887</v>
      </c>
      <c r="V7" s="39">
        <f>'輸入月別'!AA42</f>
        <v>18093</v>
      </c>
      <c r="W7" s="50">
        <f>IF(ISERROR(V8/V7),0,V8/V7)</f>
        <v>24.935278837119327</v>
      </c>
      <c r="X7" s="39">
        <f>'輸入月別'!AI42</f>
        <v>23089</v>
      </c>
      <c r="Y7" s="50">
        <f>IF(ISERROR(X8/X7),0,X8/X7)</f>
        <v>19.87860019922907</v>
      </c>
      <c r="Z7" s="177">
        <f>'輸入月別'!AQ42</f>
        <v>14134</v>
      </c>
      <c r="AA7" s="50">
        <f>IF(ISERROR(Z8/Z7),0,Z8/Z7)</f>
        <v>22.938375548323194</v>
      </c>
      <c r="AB7" s="45">
        <f t="shared" si="0"/>
        <v>281255</v>
      </c>
      <c r="AC7" s="3"/>
      <c r="AD7" s="24"/>
      <c r="AE7" s="30"/>
      <c r="AF7" s="30"/>
      <c r="AG7" s="31"/>
      <c r="AH7" s="30"/>
      <c r="AI7" s="30"/>
      <c r="AJ7" s="23"/>
      <c r="AK7" s="32"/>
      <c r="AL7" s="23"/>
      <c r="AM7" s="23"/>
      <c r="AN7" s="23"/>
      <c r="AO7" s="23"/>
      <c r="AP7" s="23"/>
      <c r="AQ7" s="23"/>
      <c r="AR7" s="32"/>
      <c r="AS7" s="23"/>
      <c r="AT7" s="23"/>
      <c r="AU7" s="23"/>
      <c r="AV7" s="23"/>
      <c r="AW7" s="23"/>
      <c r="AX7" s="23"/>
      <c r="AY7" s="32"/>
      <c r="AZ7" s="23"/>
      <c r="BA7" s="23"/>
      <c r="BB7" s="23"/>
      <c r="BC7" s="23"/>
      <c r="BD7" s="23"/>
      <c r="BE7" s="23"/>
      <c r="BF7" s="32"/>
      <c r="BG7" s="23"/>
      <c r="BH7" s="23"/>
      <c r="BI7" s="23"/>
      <c r="BJ7" s="23"/>
      <c r="BK7" s="23"/>
      <c r="BL7" s="23"/>
      <c r="BM7" s="32"/>
      <c r="BN7" s="23"/>
      <c r="BO7" s="23"/>
      <c r="BP7" s="23"/>
      <c r="BQ7" s="23"/>
      <c r="BR7" s="23"/>
      <c r="BS7" s="29"/>
      <c r="BT7" s="29"/>
      <c r="BU7" s="29"/>
      <c r="BV7" s="29"/>
      <c r="BW7" s="29"/>
      <c r="BX7" s="29"/>
      <c r="BY7" s="29"/>
    </row>
    <row r="8" spans="1:77" ht="13.5" customHeight="1">
      <c r="A8" s="202"/>
      <c r="B8" s="6">
        <v>3092070</v>
      </c>
      <c r="C8" s="6">
        <v>3036070</v>
      </c>
      <c r="D8" s="159">
        <f>'輸入月別'!D5</f>
        <v>392344</v>
      </c>
      <c r="E8" s="52"/>
      <c r="F8" s="10">
        <f>'輸入月別'!L5</f>
        <v>310799</v>
      </c>
      <c r="G8" s="52"/>
      <c r="H8" s="10">
        <f>'輸入月別'!T5</f>
        <v>344459</v>
      </c>
      <c r="I8" s="52"/>
      <c r="J8" s="10">
        <f>'輸入月別'!AB5</f>
        <v>233277</v>
      </c>
      <c r="K8" s="52"/>
      <c r="L8" s="12">
        <f>'輸入月別'!AJ5</f>
        <v>408549</v>
      </c>
      <c r="M8" s="52"/>
      <c r="N8" s="12">
        <f>'輸入月別'!AR5</f>
        <v>304440</v>
      </c>
      <c r="O8" s="52"/>
      <c r="P8" s="12">
        <f>'輸入月別'!D42</f>
        <v>319044</v>
      </c>
      <c r="Q8" s="52"/>
      <c r="R8" s="12">
        <f>'輸入月別'!L42</f>
        <v>267102</v>
      </c>
      <c r="S8" s="52"/>
      <c r="T8" s="12">
        <f>'輸入月別'!T42</f>
        <v>368965</v>
      </c>
      <c r="U8" s="52"/>
      <c r="V8" s="12">
        <f>'輸入月別'!AB42</f>
        <v>451154</v>
      </c>
      <c r="W8" s="52"/>
      <c r="X8" s="12">
        <f>'輸入月別'!AJ42</f>
        <v>458977</v>
      </c>
      <c r="Y8" s="52"/>
      <c r="Z8" s="174">
        <f>'輸入月別'!AR42</f>
        <v>324211</v>
      </c>
      <c r="AA8" s="52"/>
      <c r="AB8" s="17">
        <f t="shared" si="0"/>
        <v>4183321</v>
      </c>
      <c r="AC8" s="3"/>
      <c r="AD8" s="24"/>
      <c r="AE8" s="30"/>
      <c r="AF8" s="30"/>
      <c r="AG8" s="31"/>
      <c r="AH8" s="30"/>
      <c r="AI8" s="30"/>
      <c r="AJ8" s="23"/>
      <c r="AK8" s="32"/>
      <c r="AL8" s="23"/>
      <c r="AM8" s="23"/>
      <c r="AN8" s="23"/>
      <c r="AO8" s="23"/>
      <c r="AP8" s="23"/>
      <c r="AQ8" s="23"/>
      <c r="AR8" s="32"/>
      <c r="AS8" s="23"/>
      <c r="AT8" s="23"/>
      <c r="AU8" s="23"/>
      <c r="AV8" s="23"/>
      <c r="AW8" s="23"/>
      <c r="AX8" s="23"/>
      <c r="AY8" s="32"/>
      <c r="AZ8" s="23"/>
      <c r="BA8" s="23"/>
      <c r="BB8" s="23"/>
      <c r="BC8" s="23"/>
      <c r="BD8" s="23"/>
      <c r="BE8" s="23"/>
      <c r="BF8" s="32"/>
      <c r="BG8" s="23"/>
      <c r="BH8" s="23"/>
      <c r="BI8" s="23"/>
      <c r="BJ8" s="23"/>
      <c r="BK8" s="23"/>
      <c r="BL8" s="23"/>
      <c r="BM8" s="32"/>
      <c r="BN8" s="23"/>
      <c r="BO8" s="23"/>
      <c r="BP8" s="23"/>
      <c r="BQ8" s="23"/>
      <c r="BR8" s="23"/>
      <c r="BS8" s="29"/>
      <c r="BT8" s="29"/>
      <c r="BU8" s="29"/>
      <c r="BV8" s="29"/>
      <c r="BW8" s="29"/>
      <c r="BX8" s="29"/>
      <c r="BY8" s="29"/>
    </row>
    <row r="9" spans="1:77" ht="13.5" customHeight="1">
      <c r="A9" s="200" t="s">
        <v>67</v>
      </c>
      <c r="B9" s="37">
        <v>546924</v>
      </c>
      <c r="C9" s="37">
        <v>516340</v>
      </c>
      <c r="D9" s="160">
        <f>'輸入月別'!C6</f>
        <v>59850</v>
      </c>
      <c r="E9" s="50">
        <f>IF(ISERROR(D10/D9),0,D10/D9)</f>
        <v>10.145898078529658</v>
      </c>
      <c r="F9" s="37">
        <f>'輸入月別'!K6</f>
        <v>30199</v>
      </c>
      <c r="G9" s="50">
        <f>IF(ISERROR(F10/F9),0,F10/F9)</f>
        <v>9.484618695983311</v>
      </c>
      <c r="H9" s="37">
        <f>'輸入月別'!S6</f>
        <v>40246</v>
      </c>
      <c r="I9" s="50">
        <f>IF(ISERROR(H10/H9),0,H10/H9)</f>
        <v>10.205908661730358</v>
      </c>
      <c r="J9" s="37">
        <f>'輸入月別'!AA6</f>
        <v>46365</v>
      </c>
      <c r="K9" s="50">
        <f>IF(ISERROR(J10/J9),0,J10/J9)</f>
        <v>10.313469211689853</v>
      </c>
      <c r="L9" s="37">
        <f>'輸入月別'!AI6</f>
        <v>36329</v>
      </c>
      <c r="M9" s="50">
        <f>IF(ISERROR(L10/L9),0,L10/L9)</f>
        <v>9.947700184425665</v>
      </c>
      <c r="N9" s="37">
        <f>'輸入月別'!AQ6</f>
        <v>31324</v>
      </c>
      <c r="O9" s="50">
        <f>IF(ISERROR(N10/N9),0,N10/N9)</f>
        <v>10.021932064870388</v>
      </c>
      <c r="P9" s="37">
        <f>'輸入月別'!C43</f>
        <v>50287</v>
      </c>
      <c r="Q9" s="50">
        <f>IF(ISERROR(P10/P9),0,P10/P9)</f>
        <v>9.704754707976216</v>
      </c>
      <c r="R9" s="37">
        <f>'輸入月別'!K43</f>
        <v>46106</v>
      </c>
      <c r="S9" s="50">
        <f>IF(ISERROR(R10/R9),0,R10/R9)</f>
        <v>8.778401943347937</v>
      </c>
      <c r="T9" s="37">
        <f>'輸入月別'!S43</f>
        <v>37772</v>
      </c>
      <c r="U9" s="50">
        <f>IF(ISERROR(T10/T9),0,T10/T9)</f>
        <v>8.306761622365773</v>
      </c>
      <c r="V9" s="37">
        <f>'輸入月別'!AA43</f>
        <v>43922</v>
      </c>
      <c r="W9" s="50">
        <f>IF(ISERROR(V10/V9),0,V10/V9)</f>
        <v>9.527776512909249</v>
      </c>
      <c r="X9" s="37">
        <f>'輸入月別'!AI43</f>
        <v>47532</v>
      </c>
      <c r="Y9" s="50">
        <f>IF(ISERROR(X10/X9),0,X10/X9)</f>
        <v>9.578389295632416</v>
      </c>
      <c r="Z9" s="37">
        <f>'輸入月別'!AQ43</f>
        <v>51572</v>
      </c>
      <c r="AA9" s="50">
        <f>IF(ISERROR(Z10/Z9),0,Z10/Z9)</f>
        <v>9.058578298301404</v>
      </c>
      <c r="AB9" s="45">
        <f t="shared" si="0"/>
        <v>521504</v>
      </c>
      <c r="AC9" s="3"/>
      <c r="AD9" s="24"/>
      <c r="AE9" s="30"/>
      <c r="AF9" s="30"/>
      <c r="AG9" s="31"/>
      <c r="AH9" s="30"/>
      <c r="AI9" s="30"/>
      <c r="AJ9" s="23"/>
      <c r="AK9" s="32"/>
      <c r="AL9" s="23"/>
      <c r="AM9" s="23"/>
      <c r="AN9" s="23"/>
      <c r="AO9" s="23"/>
      <c r="AP9" s="23"/>
      <c r="AQ9" s="23"/>
      <c r="AR9" s="32"/>
      <c r="AS9" s="23"/>
      <c r="AT9" s="23"/>
      <c r="AU9" s="23"/>
      <c r="AV9" s="23"/>
      <c r="AW9" s="23"/>
      <c r="AX9" s="23"/>
      <c r="AY9" s="32"/>
      <c r="AZ9" s="23"/>
      <c r="BA9" s="23"/>
      <c r="BB9" s="23"/>
      <c r="BC9" s="23"/>
      <c r="BD9" s="23"/>
      <c r="BE9" s="23"/>
      <c r="BF9" s="32"/>
      <c r="BG9" s="23"/>
      <c r="BH9" s="23"/>
      <c r="BI9" s="23"/>
      <c r="BJ9" s="23"/>
      <c r="BK9" s="23"/>
      <c r="BL9" s="23"/>
      <c r="BM9" s="32"/>
      <c r="BN9" s="23"/>
      <c r="BO9" s="23"/>
      <c r="BP9" s="23"/>
      <c r="BQ9" s="23"/>
      <c r="BR9" s="23"/>
      <c r="BS9" s="29"/>
      <c r="BT9" s="29"/>
      <c r="BU9" s="29"/>
      <c r="BV9" s="29"/>
      <c r="BW9" s="29"/>
      <c r="BX9" s="29"/>
      <c r="BY9" s="29"/>
    </row>
    <row r="10" spans="1:77" ht="13.5" customHeight="1">
      <c r="A10" s="202"/>
      <c r="B10" s="6">
        <v>7580333</v>
      </c>
      <c r="C10" s="6">
        <v>5798285</v>
      </c>
      <c r="D10" s="157">
        <f>'輸入月別'!D6</f>
        <v>607232</v>
      </c>
      <c r="E10" s="52" t="s">
        <v>11</v>
      </c>
      <c r="F10" s="6">
        <f>'輸入月別'!L6</f>
        <v>286426</v>
      </c>
      <c r="G10" s="52" t="s">
        <v>11</v>
      </c>
      <c r="H10" s="6">
        <f>'輸入月別'!T6</f>
        <v>410747</v>
      </c>
      <c r="I10" s="52" t="s">
        <v>11</v>
      </c>
      <c r="J10" s="6">
        <f>'輸入月別'!AB6</f>
        <v>478184</v>
      </c>
      <c r="K10" s="52"/>
      <c r="L10" s="6">
        <f>'輸入月別'!AJ6</f>
        <v>361390</v>
      </c>
      <c r="M10" s="52"/>
      <c r="N10" s="6">
        <f>'輸入月別'!AR6</f>
        <v>313927</v>
      </c>
      <c r="O10" s="52"/>
      <c r="P10" s="6">
        <f>'輸入月別'!D43</f>
        <v>488023</v>
      </c>
      <c r="Q10" s="52"/>
      <c r="R10" s="6">
        <f>'輸入月別'!L43</f>
        <v>404737</v>
      </c>
      <c r="S10" s="52"/>
      <c r="T10" s="6">
        <f>'輸入月別'!T43</f>
        <v>313763</v>
      </c>
      <c r="U10" s="52"/>
      <c r="V10" s="6">
        <f>'輸入月別'!AB43</f>
        <v>418479</v>
      </c>
      <c r="W10" s="52"/>
      <c r="X10" s="6">
        <f>'輸入月別'!AJ43</f>
        <v>455280</v>
      </c>
      <c r="Y10" s="52"/>
      <c r="Z10" s="6">
        <f>'輸入月別'!AR43</f>
        <v>467169</v>
      </c>
      <c r="AA10" s="52"/>
      <c r="AB10" s="17">
        <f t="shared" si="0"/>
        <v>5005357</v>
      </c>
      <c r="AC10" s="3"/>
      <c r="AD10" s="24"/>
      <c r="AE10" s="30"/>
      <c r="AF10" s="30"/>
      <c r="AG10" s="31"/>
      <c r="AH10" s="30"/>
      <c r="AI10" s="30"/>
      <c r="AJ10" s="23"/>
      <c r="AK10" s="32"/>
      <c r="AL10" s="23"/>
      <c r="AM10" s="23"/>
      <c r="AN10" s="23"/>
      <c r="AO10" s="23"/>
      <c r="AP10" s="23"/>
      <c r="AQ10" s="23"/>
      <c r="AR10" s="32"/>
      <c r="AS10" s="23"/>
      <c r="AT10" s="23"/>
      <c r="AU10" s="23"/>
      <c r="AV10" s="23"/>
      <c r="AW10" s="23"/>
      <c r="AX10" s="23"/>
      <c r="AY10" s="32"/>
      <c r="AZ10" s="23"/>
      <c r="BA10" s="23"/>
      <c r="BB10" s="23"/>
      <c r="BC10" s="23"/>
      <c r="BD10" s="23"/>
      <c r="BE10" s="23"/>
      <c r="BF10" s="32"/>
      <c r="BG10" s="23"/>
      <c r="BH10" s="23"/>
      <c r="BI10" s="23"/>
      <c r="BJ10" s="23"/>
      <c r="BK10" s="23"/>
      <c r="BL10" s="23"/>
      <c r="BM10" s="32"/>
      <c r="BN10" s="23"/>
      <c r="BO10" s="23"/>
      <c r="BP10" s="23"/>
      <c r="BQ10" s="23"/>
      <c r="BR10" s="23"/>
      <c r="BS10" s="29"/>
      <c r="BT10" s="29"/>
      <c r="BU10" s="29"/>
      <c r="BV10" s="29"/>
      <c r="BW10" s="29"/>
      <c r="BX10" s="29"/>
      <c r="BY10" s="29"/>
    </row>
    <row r="11" spans="1:77" ht="13.5" customHeight="1">
      <c r="A11" s="200" t="s">
        <v>99</v>
      </c>
      <c r="B11" s="37">
        <v>3136</v>
      </c>
      <c r="C11" s="37">
        <v>0</v>
      </c>
      <c r="D11" s="160">
        <f>'輸入月別'!C7</f>
        <v>0</v>
      </c>
      <c r="E11" s="50">
        <f>IF(ISERROR(D12/D11),0,D12/D11)</f>
        <v>0</v>
      </c>
      <c r="F11" s="38">
        <f>'輸入月別'!K7</f>
        <v>0</v>
      </c>
      <c r="G11" s="50">
        <f>IF(ISERROR(F12/F11),0,F12/F11)</f>
        <v>0</v>
      </c>
      <c r="H11" s="38">
        <f>'輸入月別'!S7</f>
        <v>0</v>
      </c>
      <c r="I11" s="50">
        <f>IF(ISERROR(H12/H11),0,H12/H11)</f>
        <v>0</v>
      </c>
      <c r="J11" s="38">
        <f>'輸入月別'!AA7</f>
        <v>0</v>
      </c>
      <c r="K11" s="50">
        <f>IF(ISERROR(J12/J11),0,J12/J11)</f>
        <v>0</v>
      </c>
      <c r="L11" s="39">
        <f>'輸入月別'!AI7</f>
        <v>0</v>
      </c>
      <c r="M11" s="50">
        <f>IF(ISERROR(L12/L11),0,L12/L11)</f>
        <v>0</v>
      </c>
      <c r="N11" s="39">
        <f>'輸入月別'!AQ7</f>
        <v>0</v>
      </c>
      <c r="O11" s="50">
        <f>IF(ISERROR(N12/N11),0,N12/N11)</f>
        <v>0</v>
      </c>
      <c r="P11" s="39">
        <f>'輸入月別'!C44</f>
        <v>0</v>
      </c>
      <c r="Q11" s="50">
        <f>IF(ISERROR(P12/P11),0,P12/P11)</f>
        <v>0</v>
      </c>
      <c r="R11" s="39">
        <f>'輸入月別'!K44</f>
        <v>0</v>
      </c>
      <c r="S11" s="50">
        <f>IF(ISERROR(R12/R11),0,R12/R11)</f>
        <v>0</v>
      </c>
      <c r="T11" s="39">
        <f>'輸入月別'!S44</f>
        <v>0</v>
      </c>
      <c r="U11" s="50">
        <f>IF(ISERROR(T12/T11),0,T12/T11)</f>
        <v>0</v>
      </c>
      <c r="V11" s="39">
        <f>'輸入月別'!AA44</f>
        <v>0</v>
      </c>
      <c r="W11" s="50">
        <f>IF(ISERROR(V12/V11),0,V12/V11)</f>
        <v>0</v>
      </c>
      <c r="X11" s="39">
        <f>'輸入月別'!AI44</f>
        <v>0</v>
      </c>
      <c r="Y11" s="50">
        <f>IF(ISERROR(X12/X11),0,X12/X11)</f>
        <v>0</v>
      </c>
      <c r="Z11" s="39">
        <f>'輸入月別'!AQ44</f>
        <v>0</v>
      </c>
      <c r="AA11" s="50">
        <f>IF(ISERROR(Z12/Z11),0,Z12/Z11)</f>
        <v>0</v>
      </c>
      <c r="AB11" s="45">
        <f t="shared" si="0"/>
        <v>0</v>
      </c>
      <c r="AC11" s="3"/>
      <c r="AD11" s="24"/>
      <c r="AE11" s="30"/>
      <c r="AF11" s="30"/>
      <c r="AG11" s="31"/>
      <c r="AH11" s="30"/>
      <c r="AI11" s="30"/>
      <c r="AJ11" s="23"/>
      <c r="AK11" s="32"/>
      <c r="AL11" s="23"/>
      <c r="AM11" s="23"/>
      <c r="AN11" s="23"/>
      <c r="AO11" s="23"/>
      <c r="AP11" s="23"/>
      <c r="AQ11" s="23"/>
      <c r="AR11" s="32"/>
      <c r="AS11" s="23"/>
      <c r="AT11" s="23"/>
      <c r="AU11" s="23"/>
      <c r="AV11" s="23"/>
      <c r="AW11" s="23"/>
      <c r="AX11" s="23"/>
      <c r="AY11" s="32"/>
      <c r="AZ11" s="23"/>
      <c r="BA11" s="23"/>
      <c r="BB11" s="23"/>
      <c r="BC11" s="23"/>
      <c r="BD11" s="23"/>
      <c r="BE11" s="23"/>
      <c r="BF11" s="32"/>
      <c r="BG11" s="23"/>
      <c r="BH11" s="23"/>
      <c r="BI11" s="23"/>
      <c r="BJ11" s="23"/>
      <c r="BK11" s="23"/>
      <c r="BL11" s="23"/>
      <c r="BM11" s="32"/>
      <c r="BN11" s="23"/>
      <c r="BO11" s="23"/>
      <c r="BP11" s="23"/>
      <c r="BQ11" s="23"/>
      <c r="BR11" s="23"/>
      <c r="BS11" s="29"/>
      <c r="BT11" s="29"/>
      <c r="BU11" s="29"/>
      <c r="BV11" s="29"/>
      <c r="BW11" s="29"/>
      <c r="BX11" s="29"/>
      <c r="BY11" s="29"/>
    </row>
    <row r="12" spans="1:77" ht="13.5" customHeight="1">
      <c r="A12" s="202"/>
      <c r="B12" s="6">
        <v>375</v>
      </c>
      <c r="C12" s="6">
        <v>0</v>
      </c>
      <c r="D12" s="157">
        <f>'輸入月別'!D7</f>
        <v>0</v>
      </c>
      <c r="E12" s="52"/>
      <c r="F12" s="10">
        <f>'輸入月別'!L7</f>
        <v>0</v>
      </c>
      <c r="G12" s="52"/>
      <c r="H12" s="10">
        <f>'輸入月別'!T7</f>
        <v>0</v>
      </c>
      <c r="I12" s="52"/>
      <c r="J12" s="10">
        <f>'輸入月別'!AB7</f>
        <v>0</v>
      </c>
      <c r="K12" s="52"/>
      <c r="L12" s="12">
        <f>'輸入月別'!AJ7</f>
        <v>0</v>
      </c>
      <c r="M12" s="52"/>
      <c r="N12" s="12">
        <f>'輸入月別'!AR7</f>
        <v>0</v>
      </c>
      <c r="O12" s="52"/>
      <c r="P12" s="12">
        <f>'輸入月別'!D44</f>
        <v>0</v>
      </c>
      <c r="Q12" s="52"/>
      <c r="R12" s="12">
        <f>'輸入月別'!L44</f>
        <v>0</v>
      </c>
      <c r="S12" s="52"/>
      <c r="T12" s="12">
        <f>'輸入月別'!T44</f>
        <v>0</v>
      </c>
      <c r="U12" s="52"/>
      <c r="V12" s="12">
        <f>'輸入月別'!AB44</f>
        <v>0</v>
      </c>
      <c r="W12" s="52"/>
      <c r="X12" s="12">
        <f>'輸入月別'!AJ44</f>
        <v>0</v>
      </c>
      <c r="Y12" s="52"/>
      <c r="Z12" s="12">
        <f>'輸入月別'!AR44</f>
        <v>0</v>
      </c>
      <c r="AA12" s="52"/>
      <c r="AB12" s="17">
        <f t="shared" si="0"/>
        <v>0</v>
      </c>
      <c r="AC12" s="3"/>
      <c r="AD12" s="24"/>
      <c r="AE12" s="30"/>
      <c r="AF12" s="30"/>
      <c r="AG12" s="31"/>
      <c r="AH12" s="30"/>
      <c r="AI12" s="30"/>
      <c r="AJ12" s="23"/>
      <c r="AK12" s="32"/>
      <c r="AL12" s="23"/>
      <c r="AM12" s="23"/>
      <c r="AN12" s="23"/>
      <c r="AO12" s="23"/>
      <c r="AP12" s="23"/>
      <c r="AQ12" s="23"/>
      <c r="AR12" s="32"/>
      <c r="AS12" s="23"/>
      <c r="AT12" s="23"/>
      <c r="AU12" s="23"/>
      <c r="AV12" s="23"/>
      <c r="AW12" s="23"/>
      <c r="AX12" s="23"/>
      <c r="AY12" s="32"/>
      <c r="AZ12" s="23"/>
      <c r="BA12" s="23"/>
      <c r="BB12" s="23"/>
      <c r="BC12" s="23"/>
      <c r="BD12" s="23"/>
      <c r="BE12" s="23"/>
      <c r="BF12" s="32"/>
      <c r="BG12" s="23"/>
      <c r="BH12" s="23"/>
      <c r="BI12" s="23"/>
      <c r="BJ12" s="23"/>
      <c r="BK12" s="23"/>
      <c r="BL12" s="23"/>
      <c r="BM12" s="32"/>
      <c r="BN12" s="23"/>
      <c r="BO12" s="23"/>
      <c r="BP12" s="23"/>
      <c r="BQ12" s="23"/>
      <c r="BR12" s="23"/>
      <c r="BS12" s="29"/>
      <c r="BT12" s="29"/>
      <c r="BU12" s="29"/>
      <c r="BV12" s="29"/>
      <c r="BW12" s="29"/>
      <c r="BX12" s="29"/>
      <c r="BY12" s="29"/>
    </row>
    <row r="13" spans="1:77" ht="13.5" customHeight="1">
      <c r="A13" s="200" t="s">
        <v>102</v>
      </c>
      <c r="B13" s="37">
        <v>264012</v>
      </c>
      <c r="C13" s="37">
        <v>317365</v>
      </c>
      <c r="D13" s="160">
        <f>'輸入月別'!C8</f>
        <v>24615</v>
      </c>
      <c r="E13" s="50">
        <f>IF(ISERROR(D14/D13),0,D14/D13)</f>
        <v>4.0359130611415805</v>
      </c>
      <c r="F13" s="37">
        <f>'輸入月別'!K8</f>
        <v>23872</v>
      </c>
      <c r="G13" s="50">
        <f>IF(ISERROR(F14/F13),0,F14/F13)</f>
        <v>4.064552613941019</v>
      </c>
      <c r="H13" s="37">
        <f>'輸入月別'!S8</f>
        <v>17226</v>
      </c>
      <c r="I13" s="50">
        <f>IF(ISERROR(H14/H13),0,H14/H13)</f>
        <v>4.855509114129804</v>
      </c>
      <c r="J13" s="37">
        <f>'輸入月別'!AA8</f>
        <v>20303</v>
      </c>
      <c r="K13" s="50">
        <f>IF(ISERROR(J14/J13),0,J14/J13)</f>
        <v>3.884352066197114</v>
      </c>
      <c r="L13" s="37">
        <f>'輸入月別'!AI8</f>
        <v>36298</v>
      </c>
      <c r="M13" s="50">
        <f>IF(ISERROR(L14/L13),0,L14/L13)</f>
        <v>4.108242878395504</v>
      </c>
      <c r="N13" s="37">
        <f>'輸入月別'!AQ8</f>
        <v>25216</v>
      </c>
      <c r="O13" s="50">
        <f>IF(ISERROR(N14/N13),0,N14/N13)</f>
        <v>4.379758883248731</v>
      </c>
      <c r="P13" s="37">
        <f>'輸入月別'!C45</f>
        <v>17398</v>
      </c>
      <c r="Q13" s="50">
        <f>IF(ISERROR(P14/P13),0,P14/P13)</f>
        <v>4.156972065754684</v>
      </c>
      <c r="R13" s="37">
        <f>'輸入月別'!K45</f>
        <v>29754</v>
      </c>
      <c r="S13" s="50">
        <f>IF(ISERROR(R14/R13),0,R14/R13)</f>
        <v>3.25815016468374</v>
      </c>
      <c r="T13" s="37">
        <f>'輸入月別'!S45</f>
        <v>0</v>
      </c>
      <c r="U13" s="50">
        <f>IF(ISERROR(T14/T13),0,T14/T13)</f>
        <v>0</v>
      </c>
      <c r="V13" s="37">
        <f>'輸入月別'!AA45</f>
        <v>0</v>
      </c>
      <c r="W13" s="50">
        <f>IF(ISERROR(V14/V13),0,V14/V13)</f>
        <v>0</v>
      </c>
      <c r="X13" s="37">
        <f>'輸入月別'!AI45</f>
        <v>194</v>
      </c>
      <c r="Y13" s="50">
        <f>IF(ISERROR(X14/X13),0,X14/X13)</f>
        <v>35.391752577319586</v>
      </c>
      <c r="Z13" s="37">
        <f>'輸入月別'!AQ45</f>
        <v>1169</v>
      </c>
      <c r="AA13" s="50">
        <f>IF(ISERROR(Z14/Z13),0,Z14/Z13)</f>
        <v>33.06330196749359</v>
      </c>
      <c r="AB13" s="45">
        <f t="shared" si="0"/>
        <v>196045</v>
      </c>
      <c r="AC13" s="3"/>
      <c r="AD13" s="24"/>
      <c r="AE13" s="30"/>
      <c r="AF13" s="30"/>
      <c r="AG13" s="31"/>
      <c r="AH13" s="30"/>
      <c r="AI13" s="30"/>
      <c r="AJ13" s="23"/>
      <c r="AK13" s="32"/>
      <c r="AL13" s="23"/>
      <c r="AM13" s="23"/>
      <c r="AN13" s="23"/>
      <c r="AO13" s="23"/>
      <c r="AP13" s="23"/>
      <c r="AQ13" s="23"/>
      <c r="AR13" s="32"/>
      <c r="AS13" s="23"/>
      <c r="AT13" s="23"/>
      <c r="AU13" s="23"/>
      <c r="AV13" s="23"/>
      <c r="AW13" s="23"/>
      <c r="AX13" s="23"/>
      <c r="AY13" s="32"/>
      <c r="AZ13" s="23"/>
      <c r="BA13" s="23"/>
      <c r="BB13" s="23"/>
      <c r="BC13" s="23"/>
      <c r="BD13" s="23"/>
      <c r="BE13" s="23"/>
      <c r="BF13" s="32"/>
      <c r="BG13" s="23"/>
      <c r="BH13" s="23"/>
      <c r="BI13" s="23"/>
      <c r="BJ13" s="23"/>
      <c r="BK13" s="23"/>
      <c r="BL13" s="23"/>
      <c r="BM13" s="32"/>
      <c r="BN13" s="23"/>
      <c r="BO13" s="23"/>
      <c r="BP13" s="23"/>
      <c r="BQ13" s="23"/>
      <c r="BR13" s="23"/>
      <c r="BS13" s="29"/>
      <c r="BT13" s="29"/>
      <c r="BU13" s="29"/>
      <c r="BV13" s="29"/>
      <c r="BW13" s="29"/>
      <c r="BX13" s="29"/>
      <c r="BY13" s="29"/>
    </row>
    <row r="14" spans="1:77" ht="13.5" customHeight="1">
      <c r="A14" s="202"/>
      <c r="B14" s="6">
        <v>1401370</v>
      </c>
      <c r="C14" s="6">
        <v>1317566</v>
      </c>
      <c r="D14" s="159">
        <f>'輸入月別'!D8</f>
        <v>99344</v>
      </c>
      <c r="E14" s="52"/>
      <c r="F14" s="6">
        <f>'輸入月別'!L8</f>
        <v>97029</v>
      </c>
      <c r="G14" s="52"/>
      <c r="H14" s="6">
        <f>'輸入月別'!T8</f>
        <v>83641</v>
      </c>
      <c r="I14" s="52"/>
      <c r="J14" s="6">
        <f>'輸入月別'!AB8</f>
        <v>78864</v>
      </c>
      <c r="K14" s="52"/>
      <c r="L14" s="6">
        <f>'輸入月別'!AJ8</f>
        <v>149121</v>
      </c>
      <c r="M14" s="52"/>
      <c r="N14" s="6">
        <f>'輸入月別'!AR8</f>
        <v>110440</v>
      </c>
      <c r="O14" s="52"/>
      <c r="P14" s="6">
        <f>'輸入月別'!D45</f>
        <v>72323</v>
      </c>
      <c r="Q14" s="52"/>
      <c r="R14" s="6">
        <f>'輸入月別'!L45</f>
        <v>96943</v>
      </c>
      <c r="S14" s="52"/>
      <c r="T14" s="6">
        <f>'輸入月別'!T45</f>
        <v>0</v>
      </c>
      <c r="U14" s="52"/>
      <c r="V14" s="6">
        <f>'輸入月別'!AB45</f>
        <v>0</v>
      </c>
      <c r="W14" s="52"/>
      <c r="X14" s="6">
        <f>'輸入月別'!AJ45</f>
        <v>6866</v>
      </c>
      <c r="Y14" s="52"/>
      <c r="Z14" s="6">
        <f>'輸入月別'!AR45</f>
        <v>38651</v>
      </c>
      <c r="AA14" s="52"/>
      <c r="AB14" s="17">
        <f t="shared" si="0"/>
        <v>833222</v>
      </c>
      <c r="AC14" s="3"/>
      <c r="AD14" s="24"/>
      <c r="AE14" s="30"/>
      <c r="AF14" s="30"/>
      <c r="AG14" s="31"/>
      <c r="AH14" s="30"/>
      <c r="AI14" s="30"/>
      <c r="AJ14" s="23"/>
      <c r="AK14" s="32"/>
      <c r="AL14" s="23"/>
      <c r="AM14" s="23"/>
      <c r="AN14" s="23"/>
      <c r="AO14" s="23"/>
      <c r="AP14" s="23"/>
      <c r="AQ14" s="23"/>
      <c r="AR14" s="32"/>
      <c r="AS14" s="23"/>
      <c r="AT14" s="23"/>
      <c r="AU14" s="23"/>
      <c r="AV14" s="23"/>
      <c r="AW14" s="23"/>
      <c r="AX14" s="23"/>
      <c r="AY14" s="32"/>
      <c r="AZ14" s="23"/>
      <c r="BA14" s="23"/>
      <c r="BB14" s="23"/>
      <c r="BC14" s="23"/>
      <c r="BD14" s="23"/>
      <c r="BE14" s="23"/>
      <c r="BF14" s="32"/>
      <c r="BG14" s="23"/>
      <c r="BH14" s="23"/>
      <c r="BI14" s="23"/>
      <c r="BJ14" s="23"/>
      <c r="BK14" s="23"/>
      <c r="BL14" s="23"/>
      <c r="BM14" s="32"/>
      <c r="BN14" s="23"/>
      <c r="BO14" s="23"/>
      <c r="BP14" s="23"/>
      <c r="BQ14" s="23"/>
      <c r="BR14" s="23"/>
      <c r="BS14" s="29"/>
      <c r="BT14" s="29"/>
      <c r="BU14" s="29"/>
      <c r="BV14" s="29"/>
      <c r="BW14" s="29"/>
      <c r="BX14" s="29"/>
      <c r="BY14" s="29"/>
    </row>
    <row r="15" spans="1:77" ht="13.5" customHeight="1">
      <c r="A15" s="200" t="s">
        <v>98</v>
      </c>
      <c r="B15" s="37">
        <v>128237</v>
      </c>
      <c r="C15" s="37">
        <v>39363</v>
      </c>
      <c r="D15" s="160">
        <f>'輸入月別'!C9</f>
        <v>1905</v>
      </c>
      <c r="E15" s="50">
        <f>IF(ISERROR(D16/D15),0,D16/D15)</f>
        <v>11.53753280839895</v>
      </c>
      <c r="F15" s="38">
        <f>'輸入月別'!K9</f>
        <v>3032</v>
      </c>
      <c r="G15" s="50">
        <f>IF(ISERROR(F16/F15),0,F16/F15)</f>
        <v>11.497361477572559</v>
      </c>
      <c r="H15" s="38">
        <f>'輸入月別'!S9</f>
        <v>3853</v>
      </c>
      <c r="I15" s="50">
        <f>IF(ISERROR(H16/H15),0,H16/H15)</f>
        <v>11.95224500389307</v>
      </c>
      <c r="J15" s="38">
        <f>'輸入月別'!AA9</f>
        <v>1404</v>
      </c>
      <c r="K15" s="50">
        <f>IF(ISERROR(J16/J15),0,J16/J15)</f>
        <v>10.767094017094017</v>
      </c>
      <c r="L15" s="39">
        <f>'輸入月別'!AI9</f>
        <v>2396</v>
      </c>
      <c r="M15" s="50">
        <f>IF(ISERROR(L16/L15),0,L16/L15)</f>
        <v>12.52253756260434</v>
      </c>
      <c r="N15" s="39">
        <f>'輸入月別'!AQ9</f>
        <v>1881</v>
      </c>
      <c r="O15" s="50">
        <f>IF(ISERROR(N16/N15),0,N16/N15)</f>
        <v>12.383306751727805</v>
      </c>
      <c r="P15" s="39">
        <f>'輸入月別'!C46</f>
        <v>2791</v>
      </c>
      <c r="Q15" s="50">
        <f>IF(ISERROR(P16/P15),0,P16/P15)</f>
        <v>12.194912217843067</v>
      </c>
      <c r="R15" s="39">
        <f>'輸入月別'!K46</f>
        <v>1708</v>
      </c>
      <c r="S15" s="50">
        <f>IF(ISERROR(R16/R15),0,R16/R15)</f>
        <v>13.686768149882903</v>
      </c>
      <c r="T15" s="39">
        <f>'輸入月別'!S46</f>
        <v>1260</v>
      </c>
      <c r="U15" s="50">
        <f>IF(ISERROR(T16/T15),0,T16/T15)</f>
        <v>10.981746031746031</v>
      </c>
      <c r="V15" s="39">
        <f>'輸入月別'!AA46</f>
        <v>2884</v>
      </c>
      <c r="W15" s="50">
        <f>IF(ISERROR(V16/V15),0,V16/V15)</f>
        <v>12.355755894590846</v>
      </c>
      <c r="X15" s="39">
        <f>'輸入月別'!AI46</f>
        <v>2374</v>
      </c>
      <c r="Y15" s="50">
        <f>IF(ISERROR(X16/X15),0,X16/X15)</f>
        <v>15.74262847514743</v>
      </c>
      <c r="Z15" s="39">
        <f>'輸入月別'!AQ46</f>
        <v>1836</v>
      </c>
      <c r="AA15" s="50">
        <f>IF(ISERROR(Z16/Z15),0,Z16/Z15)</f>
        <v>13.81590413943355</v>
      </c>
      <c r="AB15" s="45">
        <f t="shared" si="0"/>
        <v>27324</v>
      </c>
      <c r="AC15" s="3"/>
      <c r="AD15" s="24"/>
      <c r="AE15" s="30"/>
      <c r="AF15" s="30"/>
      <c r="AG15" s="23"/>
      <c r="AH15" s="23"/>
      <c r="AI15" s="23"/>
      <c r="AJ15" s="23"/>
      <c r="AK15" s="32"/>
      <c r="AL15" s="23"/>
      <c r="AM15" s="23"/>
      <c r="AN15" s="23"/>
      <c r="AO15" s="23"/>
      <c r="AP15" s="23"/>
      <c r="AQ15" s="23"/>
      <c r="AR15" s="32"/>
      <c r="AS15" s="23"/>
      <c r="AT15" s="23"/>
      <c r="AU15" s="23"/>
      <c r="AV15" s="23"/>
      <c r="AW15" s="23"/>
      <c r="AX15" s="23"/>
      <c r="AY15" s="32"/>
      <c r="AZ15" s="23"/>
      <c r="BA15" s="23"/>
      <c r="BB15" s="23"/>
      <c r="BC15" s="23"/>
      <c r="BD15" s="23"/>
      <c r="BE15" s="23"/>
      <c r="BF15" s="32"/>
      <c r="BG15" s="23"/>
      <c r="BH15" s="23"/>
      <c r="BI15" s="23"/>
      <c r="BJ15" s="23"/>
      <c r="BK15" s="23"/>
      <c r="BL15" s="23"/>
      <c r="BM15" s="32"/>
      <c r="BN15" s="23"/>
      <c r="BO15" s="23"/>
      <c r="BP15" s="23"/>
      <c r="BQ15" s="23"/>
      <c r="BR15" s="23"/>
      <c r="BS15" s="29"/>
      <c r="BT15" s="29"/>
      <c r="BU15" s="29"/>
      <c r="BV15" s="29"/>
      <c r="BW15" s="29"/>
      <c r="BX15" s="29"/>
      <c r="BY15" s="29"/>
    </row>
    <row r="16" spans="1:77" ht="13.5" customHeight="1">
      <c r="A16" s="202"/>
      <c r="B16" s="6">
        <v>736896</v>
      </c>
      <c r="C16" s="6">
        <v>600121</v>
      </c>
      <c r="D16" s="157">
        <f>'輸入月別'!D9</f>
        <v>21979</v>
      </c>
      <c r="E16" s="52"/>
      <c r="F16" s="10">
        <f>'輸入月別'!L9</f>
        <v>34860</v>
      </c>
      <c r="G16" s="52"/>
      <c r="H16" s="10">
        <f>'輸入月別'!T9</f>
        <v>46052</v>
      </c>
      <c r="I16" s="52"/>
      <c r="J16" s="10">
        <f>'輸入月別'!AB9</f>
        <v>15117</v>
      </c>
      <c r="K16" s="52"/>
      <c r="L16" s="12">
        <f>'輸入月別'!AJ9</f>
        <v>30004</v>
      </c>
      <c r="M16" s="52"/>
      <c r="N16" s="12">
        <f>'輸入月別'!AR9</f>
        <v>23293</v>
      </c>
      <c r="O16" s="52"/>
      <c r="P16" s="12">
        <f>'輸入月別'!D46</f>
        <v>34036</v>
      </c>
      <c r="Q16" s="52"/>
      <c r="R16" s="12">
        <f>'輸入月別'!L46</f>
        <v>23377</v>
      </c>
      <c r="S16" s="52"/>
      <c r="T16" s="12">
        <f>'輸入月別'!T46</f>
        <v>13837</v>
      </c>
      <c r="U16" s="52"/>
      <c r="V16" s="12">
        <f>'輸入月別'!AB46</f>
        <v>35634</v>
      </c>
      <c r="W16" s="52"/>
      <c r="X16" s="12">
        <f>'輸入月別'!AJ46</f>
        <v>37373</v>
      </c>
      <c r="Y16" s="52"/>
      <c r="Z16" s="12">
        <f>'輸入月別'!AR46</f>
        <v>25366</v>
      </c>
      <c r="AA16" s="52"/>
      <c r="AB16" s="17">
        <f t="shared" si="0"/>
        <v>340928</v>
      </c>
      <c r="AC16" s="3"/>
      <c r="AD16" s="24"/>
      <c r="AE16" s="30"/>
      <c r="AF16" s="30"/>
      <c r="AG16" s="23"/>
      <c r="AH16" s="23"/>
      <c r="AI16" s="23"/>
      <c r="AJ16" s="23"/>
      <c r="AK16" s="32"/>
      <c r="AL16" s="23"/>
      <c r="AM16" s="23"/>
      <c r="AN16" s="23"/>
      <c r="AO16" s="23"/>
      <c r="AP16" s="23"/>
      <c r="AQ16" s="23"/>
      <c r="AR16" s="32"/>
      <c r="AS16" s="23"/>
      <c r="AT16" s="23"/>
      <c r="AU16" s="23"/>
      <c r="AV16" s="23"/>
      <c r="AW16" s="23"/>
      <c r="AX16" s="23"/>
      <c r="AY16" s="32"/>
      <c r="AZ16" s="23"/>
      <c r="BA16" s="23"/>
      <c r="BB16" s="23"/>
      <c r="BC16" s="23"/>
      <c r="BD16" s="23"/>
      <c r="BE16" s="23"/>
      <c r="BF16" s="32"/>
      <c r="BG16" s="23"/>
      <c r="BH16" s="23"/>
      <c r="BI16" s="23"/>
      <c r="BJ16" s="23"/>
      <c r="BK16" s="23"/>
      <c r="BL16" s="23"/>
      <c r="BM16" s="32"/>
      <c r="BN16" s="23"/>
      <c r="BO16" s="23"/>
      <c r="BP16" s="23"/>
      <c r="BQ16" s="23"/>
      <c r="BR16" s="23"/>
      <c r="BS16" s="29"/>
      <c r="BT16" s="29"/>
      <c r="BU16" s="29"/>
      <c r="BV16" s="29"/>
      <c r="BW16" s="29"/>
      <c r="BX16" s="29"/>
      <c r="BY16" s="29"/>
    </row>
    <row r="17" spans="1:77" ht="13.5" customHeight="1">
      <c r="A17" s="200" t="s">
        <v>22</v>
      </c>
      <c r="B17" s="37">
        <v>253662</v>
      </c>
      <c r="C17" s="37">
        <v>49227</v>
      </c>
      <c r="D17" s="158">
        <f>'輸入月別'!C10</f>
        <v>65998</v>
      </c>
      <c r="E17" s="50">
        <f>IF(ISERROR(D18/D17),0,D18/D17)</f>
        <v>3.7406133519197553</v>
      </c>
      <c r="F17" s="37">
        <f>'輸入月別'!K10</f>
        <v>66673</v>
      </c>
      <c r="G17" s="50">
        <f>IF(ISERROR(F18/F17),0,F18/F17)</f>
        <v>3.6330298621630943</v>
      </c>
      <c r="H17" s="37">
        <f>'輸入月別'!S10</f>
        <v>38243</v>
      </c>
      <c r="I17" s="50">
        <f>IF(ISERROR(H18/H17),0,H18/H17)</f>
        <v>3.7983683288444943</v>
      </c>
      <c r="J17" s="37">
        <f>'輸入月別'!AA10</f>
        <v>11471</v>
      </c>
      <c r="K17" s="50">
        <f>IF(ISERROR(J18/J17),0,J18/J17)</f>
        <v>4.595327347223433</v>
      </c>
      <c r="L17" s="37">
        <f>'輸入月別'!AI10</f>
        <v>85256</v>
      </c>
      <c r="M17" s="50">
        <f>IF(ISERROR(L18/L17),0,L18/L17)</f>
        <v>3.378882424697382</v>
      </c>
      <c r="N17" s="37">
        <f>'輸入月別'!AQ10</f>
        <v>38246</v>
      </c>
      <c r="O17" s="50">
        <f>IF(ISERROR(N18/N17),0,N18/N17)</f>
        <v>3.5958531611148876</v>
      </c>
      <c r="P17" s="37">
        <f>'輸入月別'!C47</f>
        <v>41989</v>
      </c>
      <c r="Q17" s="50">
        <f>IF(ISERROR(P18/P17),0,P18/P17)</f>
        <v>3.452046964681226</v>
      </c>
      <c r="R17" s="37">
        <f>'輸入月別'!K47</f>
        <v>42720</v>
      </c>
      <c r="S17" s="50">
        <f>IF(ISERROR(R18/R17),0,R18/R17)</f>
        <v>3.3392790262172283</v>
      </c>
      <c r="T17" s="37">
        <f>'輸入月別'!S47</f>
        <v>480</v>
      </c>
      <c r="U17" s="50">
        <f>IF(ISERROR(T18/T17),0,T18/T17)</f>
        <v>1.41875</v>
      </c>
      <c r="V17" s="37">
        <f>'輸入月別'!AA47</f>
        <v>76384</v>
      </c>
      <c r="W17" s="50">
        <f>IF(ISERROR(V18/V17),0,V18/V17)</f>
        <v>3.7855310012568077</v>
      </c>
      <c r="X17" s="37">
        <f>'輸入月別'!AI47</f>
        <v>32408</v>
      </c>
      <c r="Y17" s="50">
        <f>IF(ISERROR(X18/X17),0,X18/X17)</f>
        <v>2.880739323623797</v>
      </c>
      <c r="Z17" s="37">
        <f>'輸入月別'!AQ47</f>
        <v>56160</v>
      </c>
      <c r="AA17" s="50">
        <f>IF(ISERROR(Z18/Z17),0,Z18/Z17)</f>
        <v>3.3974358974358974</v>
      </c>
      <c r="AB17" s="45">
        <f t="shared" si="0"/>
        <v>556028</v>
      </c>
      <c r="AC17" s="3"/>
      <c r="AD17" s="5"/>
      <c r="AE17" s="22"/>
      <c r="AF17" s="22"/>
      <c r="AG17" s="22"/>
      <c r="AH17" s="5"/>
      <c r="AI17" s="5"/>
      <c r="AJ17" s="23"/>
      <c r="AK17" s="5"/>
      <c r="AL17" s="22"/>
      <c r="AM17" s="22"/>
      <c r="AN17" s="22"/>
      <c r="AO17" s="5"/>
      <c r="AP17" s="5"/>
      <c r="AQ17" s="23"/>
      <c r="AR17" s="5"/>
      <c r="AS17" s="22"/>
      <c r="AT17" s="22"/>
      <c r="AU17" s="22"/>
      <c r="AV17" s="5"/>
      <c r="AW17" s="5"/>
      <c r="AX17" s="23"/>
      <c r="AY17" s="5"/>
      <c r="AZ17" s="22"/>
      <c r="BA17" s="22"/>
      <c r="BB17" s="22"/>
      <c r="BC17" s="5"/>
      <c r="BD17" s="5"/>
      <c r="BE17" s="23"/>
      <c r="BF17" s="5"/>
      <c r="BG17" s="22"/>
      <c r="BH17" s="22"/>
      <c r="BI17" s="22"/>
      <c r="BJ17" s="5"/>
      <c r="BK17" s="5"/>
      <c r="BL17" s="23"/>
      <c r="BM17" s="5"/>
      <c r="BN17" s="22"/>
      <c r="BO17" s="22"/>
      <c r="BP17" s="22"/>
      <c r="BQ17" s="5"/>
      <c r="BR17" s="5"/>
      <c r="BS17" s="29"/>
      <c r="BT17" s="29"/>
      <c r="BU17" s="29"/>
      <c r="BV17" s="29"/>
      <c r="BW17" s="29"/>
      <c r="BX17" s="29"/>
      <c r="BY17" s="29"/>
    </row>
    <row r="18" spans="1:77" ht="13.5" customHeight="1">
      <c r="A18" s="202"/>
      <c r="B18" s="6">
        <v>861316</v>
      </c>
      <c r="C18" s="6">
        <v>273820</v>
      </c>
      <c r="D18" s="159">
        <f>'輸入月別'!D10</f>
        <v>246873</v>
      </c>
      <c r="E18" s="52"/>
      <c r="F18" s="6">
        <f>'輸入月別'!L10</f>
        <v>242225</v>
      </c>
      <c r="G18" s="52"/>
      <c r="H18" s="6">
        <f>'輸入月別'!T10</f>
        <v>145261</v>
      </c>
      <c r="I18" s="52"/>
      <c r="J18" s="6">
        <f>'輸入月別'!AB10</f>
        <v>52713</v>
      </c>
      <c r="K18" s="52"/>
      <c r="L18" s="6">
        <f>'輸入月別'!AJ10</f>
        <v>288070</v>
      </c>
      <c r="M18" s="52"/>
      <c r="N18" s="6">
        <f>'輸入月別'!AR10</f>
        <v>137527</v>
      </c>
      <c r="O18" s="52"/>
      <c r="P18" s="6">
        <f>'輸入月別'!D47</f>
        <v>144948</v>
      </c>
      <c r="Q18" s="52"/>
      <c r="R18" s="6">
        <f>'輸入月別'!L47</f>
        <v>142654</v>
      </c>
      <c r="S18" s="52"/>
      <c r="T18" s="6">
        <f>'輸入月別'!T47</f>
        <v>681</v>
      </c>
      <c r="U18" s="52"/>
      <c r="V18" s="6">
        <f>'輸入月別'!AB47</f>
        <v>289154</v>
      </c>
      <c r="W18" s="52"/>
      <c r="X18" s="6">
        <f>'輸入月別'!AJ47</f>
        <v>93359</v>
      </c>
      <c r="Y18" s="52"/>
      <c r="Z18" s="6">
        <f>'輸入月別'!AR47</f>
        <v>190800</v>
      </c>
      <c r="AA18" s="52"/>
      <c r="AB18" s="17">
        <f t="shared" si="0"/>
        <v>1974265</v>
      </c>
      <c r="AC18" s="3"/>
      <c r="AD18" s="21"/>
      <c r="AE18" s="22"/>
      <c r="AF18" s="22"/>
      <c r="AG18" s="22"/>
      <c r="AH18" s="5"/>
      <c r="AI18" s="5"/>
      <c r="AJ18" s="23"/>
      <c r="AK18" s="21"/>
      <c r="AL18" s="22"/>
      <c r="AM18" s="22"/>
      <c r="AN18" s="22"/>
      <c r="AO18" s="5"/>
      <c r="AP18" s="5"/>
      <c r="AQ18" s="23"/>
      <c r="AR18" s="21"/>
      <c r="AS18" s="22"/>
      <c r="AT18" s="22"/>
      <c r="AU18" s="22"/>
      <c r="AV18" s="5"/>
      <c r="AW18" s="5"/>
      <c r="AX18" s="23"/>
      <c r="AY18" s="21"/>
      <c r="AZ18" s="22"/>
      <c r="BA18" s="22"/>
      <c r="BB18" s="22"/>
      <c r="BC18" s="5"/>
      <c r="BD18" s="5"/>
      <c r="BE18" s="23"/>
      <c r="BF18" s="21"/>
      <c r="BG18" s="22"/>
      <c r="BH18" s="22"/>
      <c r="BI18" s="22"/>
      <c r="BJ18" s="5"/>
      <c r="BK18" s="5"/>
      <c r="BL18" s="23"/>
      <c r="BM18" s="21"/>
      <c r="BN18" s="22"/>
      <c r="BO18" s="22"/>
      <c r="BP18" s="22"/>
      <c r="BQ18" s="5"/>
      <c r="BR18" s="5"/>
      <c r="BS18" s="29"/>
      <c r="BT18" s="29"/>
      <c r="BU18" s="29"/>
      <c r="BV18" s="29"/>
      <c r="BW18" s="29"/>
      <c r="BX18" s="29"/>
      <c r="BY18" s="29"/>
    </row>
    <row r="19" spans="1:77" ht="13.5" customHeight="1">
      <c r="A19" s="200" t="s">
        <v>17</v>
      </c>
      <c r="B19" s="37">
        <v>0</v>
      </c>
      <c r="C19" s="37">
        <v>0</v>
      </c>
      <c r="D19" s="160">
        <f>'輸入月別'!C11</f>
        <v>0</v>
      </c>
      <c r="E19" s="50">
        <f>IF(ISERROR(D20/D19),0,D20/D19)</f>
        <v>0</v>
      </c>
      <c r="F19" s="38">
        <f>'輸入月別'!K11</f>
        <v>0</v>
      </c>
      <c r="G19" s="50">
        <f>IF(ISERROR(F20/F19),0,F20/F19)</f>
        <v>0</v>
      </c>
      <c r="H19" s="38">
        <f>'輸入月別'!S11</f>
        <v>0</v>
      </c>
      <c r="I19" s="50">
        <f>IF(ISERROR(H20/H19),0,H20/H19)</f>
        <v>0</v>
      </c>
      <c r="J19" s="38">
        <f>'輸入月別'!AA11</f>
        <v>0</v>
      </c>
      <c r="K19" s="50">
        <f>IF(ISERROR(J20/J19),0,J20/J19)</f>
        <v>0</v>
      </c>
      <c r="L19" s="39">
        <f>'輸入月別'!AI11</f>
        <v>0</v>
      </c>
      <c r="M19" s="50">
        <f>IF(ISERROR(L20/L19),0,L20/L19)</f>
        <v>0</v>
      </c>
      <c r="N19" s="39">
        <f>'輸入月別'!AQ11</f>
        <v>0</v>
      </c>
      <c r="O19" s="50">
        <f>IF(ISERROR(N20/N19),0,N20/N19)</f>
        <v>0</v>
      </c>
      <c r="P19" s="39">
        <f>'輸入月別'!C48</f>
        <v>0</v>
      </c>
      <c r="Q19" s="50">
        <f>IF(ISERROR(P20/P19),0,P20/P19)</f>
        <v>0</v>
      </c>
      <c r="R19" s="39">
        <f>'輸入月別'!K48</f>
        <v>0</v>
      </c>
      <c r="S19" s="50">
        <f>IF(ISERROR(R20/R19),0,R20/R19)</f>
        <v>0</v>
      </c>
      <c r="T19" s="39">
        <f>'輸入月別'!S48</f>
        <v>0</v>
      </c>
      <c r="U19" s="50">
        <f>IF(ISERROR(T20/T19),0,T20/T19)</f>
        <v>0</v>
      </c>
      <c r="V19" s="39">
        <f>'輸入月別'!AA48</f>
        <v>0</v>
      </c>
      <c r="W19" s="50">
        <f>IF(ISERROR(V20/V19),0,V20/V19)</f>
        <v>0</v>
      </c>
      <c r="X19" s="39">
        <f>'輸入月別'!AI48</f>
        <v>0</v>
      </c>
      <c r="Y19" s="50">
        <f>IF(ISERROR(X20/X19),0,X20/X19)</f>
        <v>0</v>
      </c>
      <c r="Z19" s="39">
        <f>'輸入月別'!AQ48</f>
        <v>0</v>
      </c>
      <c r="AA19" s="50">
        <f>IF(ISERROR(Z20/Z19),0,Z20/Z19)</f>
        <v>0</v>
      </c>
      <c r="AB19" s="45">
        <f t="shared" si="0"/>
        <v>0</v>
      </c>
      <c r="AC19" s="3"/>
      <c r="AD19" s="24"/>
      <c r="AE19" s="30"/>
      <c r="AF19" s="30"/>
      <c r="AG19" s="31"/>
      <c r="AH19" s="30"/>
      <c r="AI19" s="30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9"/>
      <c r="BT19" s="29"/>
      <c r="BU19" s="29"/>
      <c r="BV19" s="29"/>
      <c r="BW19" s="29"/>
      <c r="BX19" s="29"/>
      <c r="BY19" s="29"/>
    </row>
    <row r="20" spans="1:77" ht="13.5" customHeight="1">
      <c r="A20" s="202"/>
      <c r="B20" s="6">
        <v>0</v>
      </c>
      <c r="C20" s="6">
        <v>0</v>
      </c>
      <c r="D20" s="157">
        <f>'輸入月別'!D11</f>
        <v>0</v>
      </c>
      <c r="E20" s="52"/>
      <c r="F20" s="10">
        <f>'輸入月別'!L11</f>
        <v>0</v>
      </c>
      <c r="G20" s="52"/>
      <c r="H20" s="10">
        <f>'輸入月別'!T11</f>
        <v>0</v>
      </c>
      <c r="I20" s="52"/>
      <c r="J20" s="10">
        <f>'輸入月別'!AB11</f>
        <v>0</v>
      </c>
      <c r="K20" s="52"/>
      <c r="L20" s="12">
        <f>'輸入月別'!AJ11</f>
        <v>0</v>
      </c>
      <c r="M20" s="52"/>
      <c r="N20" s="12">
        <f>'輸入月別'!AR11</f>
        <v>0</v>
      </c>
      <c r="O20" s="52"/>
      <c r="P20" s="12">
        <f>'輸入月別'!D48</f>
        <v>0</v>
      </c>
      <c r="Q20" s="52"/>
      <c r="R20" s="12">
        <f>'輸入月別'!L48</f>
        <v>0</v>
      </c>
      <c r="S20" s="52"/>
      <c r="T20" s="12">
        <f>'輸入月別'!T48</f>
        <v>0</v>
      </c>
      <c r="U20" s="52"/>
      <c r="V20" s="12">
        <f>'輸入月別'!AB48</f>
        <v>0</v>
      </c>
      <c r="W20" s="52"/>
      <c r="X20" s="12">
        <f>'輸入月別'!AJ48</f>
        <v>0</v>
      </c>
      <c r="Y20" s="52"/>
      <c r="Z20" s="12">
        <f>'輸入月別'!AR48</f>
        <v>0</v>
      </c>
      <c r="AA20" s="52"/>
      <c r="AB20" s="17">
        <f t="shared" si="0"/>
        <v>0</v>
      </c>
      <c r="AC20" s="3"/>
      <c r="AD20" s="24"/>
      <c r="AE20" s="30"/>
      <c r="AF20" s="30"/>
      <c r="AG20" s="31"/>
      <c r="AH20" s="30"/>
      <c r="AI20" s="30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9"/>
      <c r="BT20" s="29"/>
      <c r="BU20" s="29"/>
      <c r="BV20" s="29"/>
      <c r="BW20" s="29"/>
      <c r="BX20" s="29"/>
      <c r="BY20" s="29"/>
    </row>
    <row r="21" spans="1:77" ht="13.5" customHeight="1">
      <c r="A21" s="200" t="s">
        <v>18</v>
      </c>
      <c r="B21" s="37">
        <v>3646968</v>
      </c>
      <c r="C21" s="37">
        <v>5151763</v>
      </c>
      <c r="D21" s="158">
        <f>'輸入月別'!C12</f>
        <v>1093421</v>
      </c>
      <c r="E21" s="50">
        <f>IF(ISERROR(D22/D21),0,D22/D21)</f>
        <v>5.128920150609875</v>
      </c>
      <c r="F21" s="37">
        <f>'輸入月別'!K12</f>
        <v>41844</v>
      </c>
      <c r="G21" s="50">
        <f>IF(ISERROR(F22/F21),0,F22/F21)</f>
        <v>14.412149890067871</v>
      </c>
      <c r="H21" s="37">
        <f>'輸入月別'!S12</f>
        <v>26027</v>
      </c>
      <c r="I21" s="50">
        <f>IF(ISERROR(H22/H21),0,H22/H21)</f>
        <v>21.651131517270528</v>
      </c>
      <c r="J21" s="37">
        <f>'輸入月別'!AA12</f>
        <v>227880</v>
      </c>
      <c r="K21" s="50">
        <f>IF(ISERROR(J22/J21),0,J22/J21)</f>
        <v>5.917197647884851</v>
      </c>
      <c r="L21" s="37">
        <f>'輸入月別'!AI12</f>
        <v>43419</v>
      </c>
      <c r="M21" s="50">
        <f>IF(ISERROR(L22/L21),0,L22/L21)</f>
        <v>19.690089592114052</v>
      </c>
      <c r="N21" s="37">
        <f>'輸入月別'!AQ12</f>
        <v>26739</v>
      </c>
      <c r="O21" s="50">
        <f>IF(ISERROR(N22/N21),0,N22/N21)</f>
        <v>21.505030105837914</v>
      </c>
      <c r="P21" s="37">
        <f>'輸入月別'!C49</f>
        <v>18056</v>
      </c>
      <c r="Q21" s="50">
        <f>IF(ISERROR(P22/P21),0,P22/P21)</f>
        <v>21.954585733274257</v>
      </c>
      <c r="R21" s="37">
        <f>'輸入月別'!K49</f>
        <v>32811</v>
      </c>
      <c r="S21" s="50">
        <f>IF(ISERROR(R22/R21),0,R22/R21)</f>
        <v>17.820639419706804</v>
      </c>
      <c r="T21" s="37">
        <f>'輸入月別'!S49</f>
        <v>23696</v>
      </c>
      <c r="U21" s="50">
        <f>IF(ISERROR(T22/T21),0,T22/T21)</f>
        <v>22.663360904794057</v>
      </c>
      <c r="V21" s="37">
        <f>'輸入月別'!AA49</f>
        <v>36621</v>
      </c>
      <c r="W21" s="50">
        <f>IF(ISERROR(V22/V21),0,V22/V21)</f>
        <v>17.490620135987548</v>
      </c>
      <c r="X21" s="37">
        <f>'輸入月別'!AI49</f>
        <v>26037</v>
      </c>
      <c r="Y21" s="50">
        <f>IF(ISERROR(X22/X21),0,X22/X21)</f>
        <v>18.598724891500556</v>
      </c>
      <c r="Z21" s="37">
        <f>'輸入月別'!AQ49</f>
        <v>1101424</v>
      </c>
      <c r="AA21" s="50">
        <f>IF(ISERROR(Z22/Z21),0,Z22/Z21)</f>
        <v>5.194553596071994</v>
      </c>
      <c r="AB21" s="45">
        <f t="shared" si="0"/>
        <v>2697975</v>
      </c>
      <c r="AC21" s="3"/>
      <c r="AD21" s="24"/>
      <c r="AE21" s="30"/>
      <c r="AF21" s="30"/>
      <c r="AG21" s="31"/>
      <c r="AH21" s="30"/>
      <c r="AI21" s="30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9"/>
      <c r="BT21" s="29"/>
      <c r="BU21" s="29"/>
      <c r="BV21" s="29"/>
      <c r="BW21" s="29"/>
      <c r="BX21" s="29"/>
      <c r="BY21" s="29"/>
    </row>
    <row r="22" spans="1:77" ht="13.5" customHeight="1">
      <c r="A22" s="202"/>
      <c r="B22" s="6">
        <v>24902141</v>
      </c>
      <c r="C22" s="6">
        <v>32038060</v>
      </c>
      <c r="D22" s="159">
        <f>'輸入月別'!D12</f>
        <v>5608069</v>
      </c>
      <c r="E22" s="52"/>
      <c r="F22" s="6">
        <f>'輸入月別'!L12</f>
        <v>603062</v>
      </c>
      <c r="G22" s="52"/>
      <c r="H22" s="6">
        <f>'輸入月別'!T12</f>
        <v>563514</v>
      </c>
      <c r="I22" s="52"/>
      <c r="J22" s="6">
        <f>'輸入月別'!AB12</f>
        <v>1348411</v>
      </c>
      <c r="K22" s="52"/>
      <c r="L22" s="6">
        <f>'輸入月別'!AJ12</f>
        <v>854924</v>
      </c>
      <c r="M22" s="52"/>
      <c r="N22" s="175">
        <f>'輸入月別'!AR12</f>
        <v>575023</v>
      </c>
      <c r="O22" s="52"/>
      <c r="P22" s="6">
        <f>'輸入月別'!D49</f>
        <v>396412</v>
      </c>
      <c r="Q22" s="52"/>
      <c r="R22" s="6">
        <f>'輸入月別'!L49</f>
        <v>584713</v>
      </c>
      <c r="S22" s="52"/>
      <c r="T22" s="6">
        <f>'輸入月別'!T49</f>
        <v>537031</v>
      </c>
      <c r="U22" s="52"/>
      <c r="V22" s="6">
        <f>'輸入月別'!AB49</f>
        <v>640524</v>
      </c>
      <c r="W22" s="52"/>
      <c r="X22" s="6">
        <f>'輸入月別'!AJ49</f>
        <v>484255</v>
      </c>
      <c r="Y22" s="52"/>
      <c r="Z22" s="6">
        <f>'輸入月別'!AR49</f>
        <v>5721406</v>
      </c>
      <c r="AA22" s="52"/>
      <c r="AB22" s="17">
        <f t="shared" si="0"/>
        <v>17917344</v>
      </c>
      <c r="AC22" s="3"/>
      <c r="AD22" s="24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9"/>
      <c r="BT22" s="29"/>
      <c r="BU22" s="29"/>
      <c r="BV22" s="29"/>
      <c r="BW22" s="29"/>
      <c r="BX22" s="29"/>
      <c r="BY22" s="29"/>
    </row>
    <row r="23" spans="1:77" ht="13.5" customHeight="1">
      <c r="A23" s="247" t="s">
        <v>75</v>
      </c>
      <c r="B23" s="37">
        <v>20432</v>
      </c>
      <c r="C23" s="37">
        <v>18475</v>
      </c>
      <c r="D23" s="160">
        <f>'輸入月別'!C13</f>
        <v>1339</v>
      </c>
      <c r="E23" s="50">
        <f>IF(ISERROR(D24/D23),0,D24/D23)</f>
        <v>39.133681852128454</v>
      </c>
      <c r="F23" s="38">
        <f>'輸入月別'!K13</f>
        <v>1625</v>
      </c>
      <c r="G23" s="50">
        <f>IF(ISERROR(F24/F23),0,F24/F23)</f>
        <v>37.95753846153846</v>
      </c>
      <c r="H23" s="38">
        <f>'輸入月別'!S13</f>
        <v>1977</v>
      </c>
      <c r="I23" s="50">
        <f>IF(ISERROR(H24/H23),0,H24/H23)</f>
        <v>39.36216489630754</v>
      </c>
      <c r="J23" s="38">
        <f>'輸入月別'!AA13</f>
        <v>1329</v>
      </c>
      <c r="K23" s="50">
        <f>IF(ISERROR(J24/J23),0,J24/J23)</f>
        <v>38.840481565086534</v>
      </c>
      <c r="L23" s="39">
        <f>'輸入月別'!AI13</f>
        <v>480</v>
      </c>
      <c r="M23" s="50">
        <f>IF(ISERROR(L24/L23),0,L24/L23)</f>
        <v>35.204166666666666</v>
      </c>
      <c r="N23" s="39">
        <f>'輸入月別'!AQ13</f>
        <v>2446</v>
      </c>
      <c r="O23" s="50">
        <f>IF(ISERROR(N24/N23),0,N24/N23)</f>
        <v>36.277187244480785</v>
      </c>
      <c r="P23" s="39">
        <f>'輸入月別'!C50</f>
        <v>1918</v>
      </c>
      <c r="Q23" s="50">
        <f>IF(ISERROR(P24/P23),0,P24/P23)</f>
        <v>36.402502606882166</v>
      </c>
      <c r="R23" s="39">
        <f>'輸入月別'!K50</f>
        <v>1605</v>
      </c>
      <c r="S23" s="50">
        <f>IF(ISERROR(R24/R23),0,R24/R23)</f>
        <v>39.61308411214953</v>
      </c>
      <c r="T23" s="39">
        <f>'輸入月別'!S50</f>
        <v>1120</v>
      </c>
      <c r="U23" s="50">
        <f>IF(ISERROR(T24/T23),0,T24/T23)</f>
        <v>36.04107142857143</v>
      </c>
      <c r="V23" s="39">
        <f>'輸入月別'!AA50</f>
        <v>1264</v>
      </c>
      <c r="W23" s="50">
        <f>IF(ISERROR(V24/V23),0,V24/V23)</f>
        <v>35.839398734177216</v>
      </c>
      <c r="X23" s="39">
        <f>'輸入月別'!AI50</f>
        <v>1700</v>
      </c>
      <c r="Y23" s="50">
        <f>IF(ISERROR(X24/X23),0,X24/X23)</f>
        <v>36.273529411764706</v>
      </c>
      <c r="Z23" s="39">
        <f>'輸入月別'!AQ50</f>
        <v>1158</v>
      </c>
      <c r="AA23" s="50">
        <f>IF(ISERROR(Z24/Z23),0,Z24/Z23)</f>
        <v>39.02849740932643</v>
      </c>
      <c r="AB23" s="45">
        <f t="shared" si="0"/>
        <v>17961</v>
      </c>
      <c r="AC23" s="3"/>
      <c r="AD23" s="24"/>
      <c r="AE23" s="30"/>
      <c r="AF23" s="30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9"/>
      <c r="BT23" s="29"/>
      <c r="BU23" s="29"/>
      <c r="BV23" s="29"/>
      <c r="BW23" s="29"/>
      <c r="BX23" s="29"/>
      <c r="BY23" s="29"/>
    </row>
    <row r="24" spans="1:77" ht="13.5" customHeight="1">
      <c r="A24" s="248"/>
      <c r="B24" s="6">
        <v>812951</v>
      </c>
      <c r="C24" s="6">
        <v>730856</v>
      </c>
      <c r="D24" s="157">
        <f>'輸入月別'!D13</f>
        <v>52400</v>
      </c>
      <c r="E24" s="52"/>
      <c r="F24" s="10">
        <f>'輸入月別'!L13</f>
        <v>61681</v>
      </c>
      <c r="G24" s="52"/>
      <c r="H24" s="10">
        <f>'輸入月別'!T13</f>
        <v>77819</v>
      </c>
      <c r="I24" s="52"/>
      <c r="J24" s="10">
        <f>'輸入月別'!AB13</f>
        <v>51619</v>
      </c>
      <c r="K24" s="52"/>
      <c r="L24" s="12">
        <f>'輸入月別'!AJ13</f>
        <v>16898</v>
      </c>
      <c r="M24" s="52"/>
      <c r="N24" s="12">
        <f>'輸入月別'!AR13</f>
        <v>88734</v>
      </c>
      <c r="O24" s="52"/>
      <c r="P24" s="12">
        <f>'輸入月別'!D50</f>
        <v>69820</v>
      </c>
      <c r="Q24" s="52"/>
      <c r="R24" s="12">
        <f>'輸入月別'!L50</f>
        <v>63579</v>
      </c>
      <c r="S24" s="52"/>
      <c r="T24" s="12">
        <f>'輸入月別'!T50</f>
        <v>40366</v>
      </c>
      <c r="U24" s="52"/>
      <c r="V24" s="12">
        <f>'輸入月別'!AB50</f>
        <v>45301</v>
      </c>
      <c r="W24" s="52"/>
      <c r="X24" s="12">
        <f>'輸入月別'!AJ50</f>
        <v>61665</v>
      </c>
      <c r="Y24" s="52"/>
      <c r="Z24" s="12">
        <f>'輸入月別'!AR50</f>
        <v>45195</v>
      </c>
      <c r="AA24" s="52"/>
      <c r="AB24" s="17">
        <f t="shared" si="0"/>
        <v>675077</v>
      </c>
      <c r="AC24" s="3"/>
      <c r="AD24" s="5"/>
      <c r="AE24" s="22"/>
      <c r="AF24" s="22"/>
      <c r="AG24" s="22"/>
      <c r="AH24" s="5"/>
      <c r="AI24" s="5"/>
      <c r="AJ24" s="23"/>
      <c r="AK24" s="5"/>
      <c r="AL24" s="22"/>
      <c r="AM24" s="22"/>
      <c r="AN24" s="22"/>
      <c r="AO24" s="5"/>
      <c r="AP24" s="5"/>
      <c r="AQ24" s="23"/>
      <c r="AR24" s="5"/>
      <c r="AS24" s="22"/>
      <c r="AT24" s="22"/>
      <c r="AU24" s="22"/>
      <c r="AV24" s="5"/>
      <c r="AW24" s="5"/>
      <c r="AX24" s="23"/>
      <c r="AY24" s="5"/>
      <c r="AZ24" s="22"/>
      <c r="BA24" s="22"/>
      <c r="BB24" s="22"/>
      <c r="BC24" s="5"/>
      <c r="BD24" s="5"/>
      <c r="BE24" s="23"/>
      <c r="BF24" s="5"/>
      <c r="BG24" s="22"/>
      <c r="BH24" s="22"/>
      <c r="BI24" s="22"/>
      <c r="BJ24" s="5"/>
      <c r="BK24" s="5"/>
      <c r="BL24" s="23"/>
      <c r="BM24" s="5"/>
      <c r="BN24" s="22"/>
      <c r="BO24" s="22"/>
      <c r="BP24" s="22"/>
      <c r="BQ24" s="5"/>
      <c r="BR24" s="5"/>
      <c r="BS24" s="29"/>
      <c r="BT24" s="29"/>
      <c r="BU24" s="29"/>
      <c r="BV24" s="29"/>
      <c r="BW24" s="29"/>
      <c r="BX24" s="29"/>
      <c r="BY24" s="29"/>
    </row>
    <row r="25" spans="1:77" ht="13.5" customHeight="1">
      <c r="A25" s="200" t="s">
        <v>68</v>
      </c>
      <c r="B25" s="37">
        <v>34579</v>
      </c>
      <c r="C25" s="37">
        <v>23643</v>
      </c>
      <c r="D25" s="158">
        <f>'輸入月別'!C14</f>
        <v>5948</v>
      </c>
      <c r="E25" s="50">
        <f>IF(ISERROR(D26/D25),0,D26/D25)</f>
        <v>11.037491593813046</v>
      </c>
      <c r="F25" s="37">
        <f>'輸入月別'!K14</f>
        <v>3251</v>
      </c>
      <c r="G25" s="50">
        <f>IF(ISERROR(F26/F25),0,F26/F25)</f>
        <v>31.351584127960628</v>
      </c>
      <c r="H25" s="37">
        <f>'輸入月別'!S14</f>
        <v>3082</v>
      </c>
      <c r="I25" s="50">
        <f>IF(ISERROR(H26/H25),0,H26/H25)</f>
        <v>29.121998702141468</v>
      </c>
      <c r="J25" s="37">
        <f>'輸入月別'!AA14</f>
        <v>4681</v>
      </c>
      <c r="K25" s="50">
        <f>IF(ISERROR(J26/J25),0,J26/J25)</f>
        <v>19.525742362743003</v>
      </c>
      <c r="L25" s="37">
        <f>'輸入月別'!AI14</f>
        <v>3808</v>
      </c>
      <c r="M25" s="50">
        <f>IF(ISERROR(L26/L25),0,L26/L25)</f>
        <v>12.218224789915967</v>
      </c>
      <c r="N25" s="37">
        <f>'輸入月別'!AQ14</f>
        <v>2718</v>
      </c>
      <c r="O25" s="50">
        <f>IF(ISERROR(N26/N25),0,N26/N25)</f>
        <v>30.943340691685062</v>
      </c>
      <c r="P25" s="37">
        <f>'輸入月別'!C51</f>
        <v>4021</v>
      </c>
      <c r="Q25" s="50">
        <f>IF(ISERROR(P26/P25),0,P26/P25)</f>
        <v>11.634916687391197</v>
      </c>
      <c r="R25" s="37">
        <f>'輸入月別'!K51</f>
        <v>5256</v>
      </c>
      <c r="S25" s="50">
        <f>IF(ISERROR(R26/R25),0,R26/R25)</f>
        <v>20.7720700152207</v>
      </c>
      <c r="T25" s="37">
        <f>'輸入月別'!S51</f>
        <v>4453</v>
      </c>
      <c r="U25" s="50">
        <f>IF(ISERROR(T26/T25),0,T26/T25)</f>
        <v>9.533123736806647</v>
      </c>
      <c r="V25" s="37">
        <f>'輸入月別'!AA51</f>
        <v>6345</v>
      </c>
      <c r="W25" s="50">
        <f>IF(ISERROR(V26/V25),0,V26/V25)</f>
        <v>22.780457052797477</v>
      </c>
      <c r="X25" s="37">
        <f>'輸入月別'!AI51</f>
        <v>6874</v>
      </c>
      <c r="Y25" s="50">
        <f>IF(ISERROR(X26/X25),0,X26/X25)</f>
        <v>23.915915042187954</v>
      </c>
      <c r="Z25" s="37">
        <f>'輸入月別'!AQ51</f>
        <v>2206</v>
      </c>
      <c r="AA25" s="50">
        <f>IF(ISERROR(Z26/Z25),0,Z26/Z25)</f>
        <v>59.54986400725295</v>
      </c>
      <c r="AB25" s="45">
        <f t="shared" si="0"/>
        <v>52643</v>
      </c>
      <c r="AC25" s="3"/>
      <c r="AD25" s="21"/>
      <c r="AE25" s="22"/>
      <c r="AF25" s="22"/>
      <c r="AG25" s="22"/>
      <c r="AH25" s="5"/>
      <c r="AI25" s="5"/>
      <c r="AJ25" s="23"/>
      <c r="AK25" s="21"/>
      <c r="AL25" s="22"/>
      <c r="AM25" s="22"/>
      <c r="AN25" s="22"/>
      <c r="AO25" s="5"/>
      <c r="AP25" s="5"/>
      <c r="AQ25" s="23"/>
      <c r="AR25" s="21"/>
      <c r="AS25" s="22"/>
      <c r="AT25" s="22"/>
      <c r="AU25" s="22"/>
      <c r="AV25" s="5"/>
      <c r="AW25" s="5"/>
      <c r="AX25" s="23"/>
      <c r="AY25" s="21"/>
      <c r="AZ25" s="22"/>
      <c r="BA25" s="22"/>
      <c r="BB25" s="22"/>
      <c r="BC25" s="5"/>
      <c r="BD25" s="5"/>
      <c r="BE25" s="23"/>
      <c r="BF25" s="21"/>
      <c r="BG25" s="22"/>
      <c r="BH25" s="22"/>
      <c r="BI25" s="22"/>
      <c r="BJ25" s="5"/>
      <c r="BK25" s="5"/>
      <c r="BL25" s="23"/>
      <c r="BM25" s="21"/>
      <c r="BN25" s="22"/>
      <c r="BO25" s="22"/>
      <c r="BP25" s="22"/>
      <c r="BQ25" s="5"/>
      <c r="BR25" s="5"/>
      <c r="BS25" s="29"/>
      <c r="BT25" s="29"/>
      <c r="BU25" s="29"/>
      <c r="BV25" s="29"/>
      <c r="BW25" s="29"/>
      <c r="BX25" s="29"/>
      <c r="BY25" s="29"/>
    </row>
    <row r="26" spans="1:77" ht="13.5" customHeight="1" thickBot="1">
      <c r="A26" s="201"/>
      <c r="B26" s="8">
        <v>371087</v>
      </c>
      <c r="C26" s="8">
        <v>410779</v>
      </c>
      <c r="D26" s="161">
        <f>'輸入月別'!D14</f>
        <v>65651</v>
      </c>
      <c r="E26" s="50"/>
      <c r="F26" s="8">
        <f>'輸入月別'!L14</f>
        <v>101924</v>
      </c>
      <c r="G26" s="50"/>
      <c r="H26" s="8">
        <f>'輸入月別'!T14</f>
        <v>89754</v>
      </c>
      <c r="I26" s="50"/>
      <c r="J26" s="8">
        <f>'輸入月別'!AB14</f>
        <v>91400</v>
      </c>
      <c r="K26" s="52"/>
      <c r="L26" s="8">
        <f>'輸入月別'!AJ14</f>
        <v>46527</v>
      </c>
      <c r="M26" s="52"/>
      <c r="N26" s="8">
        <f>'輸入月別'!AR14</f>
        <v>84104</v>
      </c>
      <c r="O26" s="52"/>
      <c r="P26" s="8">
        <f>'輸入月別'!D51</f>
        <v>46784</v>
      </c>
      <c r="Q26" s="52"/>
      <c r="R26" s="8">
        <f>'輸入月別'!L51</f>
        <v>109178</v>
      </c>
      <c r="S26" s="52"/>
      <c r="T26" s="8">
        <f>'輸入月別'!T51</f>
        <v>42451</v>
      </c>
      <c r="U26" s="52"/>
      <c r="V26" s="8">
        <f>'輸入月別'!AB51</f>
        <v>144542</v>
      </c>
      <c r="W26" s="52"/>
      <c r="X26" s="8">
        <f>'輸入月別'!AJ51</f>
        <v>164398</v>
      </c>
      <c r="Y26" s="52"/>
      <c r="Z26" s="8">
        <f>'輸入月別'!AR51</f>
        <v>131367</v>
      </c>
      <c r="AA26" s="52"/>
      <c r="AB26" s="9">
        <f t="shared" si="0"/>
        <v>1118080</v>
      </c>
      <c r="AC26" s="3"/>
      <c r="AD26" s="24"/>
      <c r="AE26" s="30"/>
      <c r="AF26" s="30"/>
      <c r="AG26" s="31"/>
      <c r="AH26" s="30"/>
      <c r="AI26" s="30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9"/>
      <c r="BT26" s="29"/>
      <c r="BU26" s="29"/>
      <c r="BV26" s="29"/>
      <c r="BW26" s="29"/>
      <c r="BX26" s="29"/>
      <c r="BY26" s="29"/>
    </row>
    <row r="27" spans="1:77" ht="13.5" customHeight="1">
      <c r="A27" s="203" t="s">
        <v>69</v>
      </c>
      <c r="B27" s="44">
        <v>5566846</v>
      </c>
      <c r="C27" s="44">
        <v>6572933</v>
      </c>
      <c r="D27" s="162">
        <f>D5+D7+D9+D11+D13+D15+D17+D19+D21+D23+D25</f>
        <v>1289953</v>
      </c>
      <c r="E27" s="208"/>
      <c r="F27" s="41">
        <f>F5+F7+F9+F11+F13+F15+F17+F19+F21+F23+F25</f>
        <v>211385</v>
      </c>
      <c r="G27" s="221"/>
      <c r="H27" s="41">
        <f>H5+H7+H9+H11+H13+H15+H17+H19+H21+H23+H25</f>
        <v>160440</v>
      </c>
      <c r="I27" s="221"/>
      <c r="J27" s="41">
        <f>J5+J7+J9+J11+J13+J15+J17+J19+J21+J23+J25</f>
        <v>338348</v>
      </c>
      <c r="K27" s="221"/>
      <c r="L27" s="41">
        <f>L5+L7+L9+L11+L13+L15+L17+L19+L21+L23+L25</f>
        <v>246644</v>
      </c>
      <c r="M27" s="221"/>
      <c r="N27" s="41">
        <f>N5+N7+N9+N11+N13+N15+N17+N19+N21+N23+N25</f>
        <v>146028</v>
      </c>
      <c r="O27" s="221"/>
      <c r="P27" s="41">
        <f>P5+P7+P9+P11+P13+P15+P17+P19+P21+P23+P25</f>
        <v>168603</v>
      </c>
      <c r="Q27" s="221"/>
      <c r="R27" s="41">
        <f>R5+R7+R9+R11+R13+R15+R17+R19+R21+R23+R25</f>
        <v>180260</v>
      </c>
      <c r="S27" s="221"/>
      <c r="T27" s="41">
        <f>T5+T7+T9+T11+T13+T15+T17+T19+T21+T23+T25</f>
        <v>109208</v>
      </c>
      <c r="U27" s="221"/>
      <c r="V27" s="41">
        <f>V5+V7+V9+V11+V13+V15+V17+V19+V21+V23+V25</f>
        <v>191189</v>
      </c>
      <c r="W27" s="221"/>
      <c r="X27" s="41">
        <f>X5+X7+X9+X11+X13+X15+X17+X19+X21+X23+X25</f>
        <v>147597</v>
      </c>
      <c r="Y27" s="221"/>
      <c r="Z27" s="41">
        <f>Z5+Z7+Z9+Z11+Z13+Z15+Z17+Z19+Z21+Z23+Z25</f>
        <v>1231513</v>
      </c>
      <c r="AA27" s="249"/>
      <c r="AB27" s="69">
        <f>AB5+AB7+AB9+AB11+AB13+AB15+AB17+AB19+AB21+AB23+AB25</f>
        <v>4421168</v>
      </c>
      <c r="AC27" s="3"/>
      <c r="AD27" s="144"/>
      <c r="AE27" s="30"/>
      <c r="AF27" s="30"/>
      <c r="AG27" s="31"/>
      <c r="AH27" s="30"/>
      <c r="AI27" s="30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9"/>
      <c r="BT27" s="29"/>
      <c r="BU27" s="29"/>
      <c r="BV27" s="29"/>
      <c r="BW27" s="29"/>
      <c r="BX27" s="29"/>
      <c r="BY27" s="29"/>
    </row>
    <row r="28" spans="1:77" ht="13.5" customHeight="1">
      <c r="A28" s="202"/>
      <c r="B28" s="6">
        <v>42283580</v>
      </c>
      <c r="C28" s="6">
        <v>44899304</v>
      </c>
      <c r="D28" s="159">
        <f>D6+D8+D10+D12+D14+D16+D18+D20+D22+D24+D26</f>
        <v>7121064</v>
      </c>
      <c r="E28" s="209"/>
      <c r="F28" s="10">
        <f>F6+F8+F10+F12+F14+F16+F18+F20+F22+F24+F26</f>
        <v>1759140</v>
      </c>
      <c r="G28" s="222"/>
      <c r="H28" s="10">
        <f>H6+H8+H10+H12+H14+H16+H18+H20+H22+H24+H26</f>
        <v>1787393</v>
      </c>
      <c r="I28" s="222"/>
      <c r="J28" s="10">
        <f>J6+J8+J10+J12+J14+J16+J18+J20+J22+J24+J26</f>
        <v>2404272</v>
      </c>
      <c r="K28" s="222"/>
      <c r="L28" s="10">
        <f>L6+L8+L10+L12+L14+L16+L18+L20+L22+L24+L26</f>
        <v>2247942</v>
      </c>
      <c r="M28" s="222"/>
      <c r="N28" s="10">
        <f>N6+N8+N10+N12+N14+N16+N18+N20+N22+N24+N26</f>
        <v>1667516</v>
      </c>
      <c r="O28" s="222"/>
      <c r="P28" s="10">
        <f>P6+P8+P10+P12+P14+P16+P18+P20+P22+P24+P26</f>
        <v>1622881</v>
      </c>
      <c r="Q28" s="222"/>
      <c r="R28" s="10">
        <f>R6+R8+R10+R12+R14+R16+R18+R20+R22+R24+R26</f>
        <v>1733973</v>
      </c>
      <c r="S28" s="222"/>
      <c r="T28" s="10">
        <f>T6+T8+T10+T12+T14+T16+T18+T20+T22+T24+T26</f>
        <v>1347234</v>
      </c>
      <c r="U28" s="222"/>
      <c r="V28" s="10">
        <f>V6+V8+V10+V12+V14+V16+V18+V20+V22+V24+V26</f>
        <v>2062261</v>
      </c>
      <c r="W28" s="222"/>
      <c r="X28" s="10">
        <f>X6+X8+X10+X12+X14+X16+X18+X20+X22+X24+X26</f>
        <v>1816575</v>
      </c>
      <c r="Y28" s="222"/>
      <c r="Z28" s="10">
        <f>Z6+Z8+Z10+Z12+Z14+Z16+Z18+Z20+Z22+Z24+Z26</f>
        <v>6968523</v>
      </c>
      <c r="AA28" s="250"/>
      <c r="AB28" s="17">
        <f>AB6+AB8+AB10+AB12+AB14+AB16+AB18+AB20+AB22+AB24+AB26</f>
        <v>32538774</v>
      </c>
      <c r="AC28" s="3"/>
      <c r="AD28" s="144"/>
      <c r="AE28" s="30"/>
      <c r="AF28" s="30"/>
      <c r="AG28" s="31"/>
      <c r="AH28" s="30"/>
      <c r="AI28" s="30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9"/>
      <c r="BT28" s="29"/>
      <c r="BU28" s="29"/>
      <c r="BV28" s="29"/>
      <c r="BW28" s="29"/>
      <c r="BX28" s="29"/>
      <c r="BY28" s="29"/>
    </row>
    <row r="29" spans="1:77" ht="13.5" customHeight="1">
      <c r="A29" s="200" t="s">
        <v>70</v>
      </c>
      <c r="B29" s="219"/>
      <c r="C29" s="219"/>
      <c r="D29" s="219"/>
      <c r="E29" s="210"/>
      <c r="F29" s="40">
        <f>D27+F27</f>
        <v>1501338</v>
      </c>
      <c r="G29" s="223"/>
      <c r="H29" s="40">
        <f>F29+H27</f>
        <v>1661778</v>
      </c>
      <c r="I29" s="223"/>
      <c r="J29" s="40">
        <f>H29+J27</f>
        <v>2000126</v>
      </c>
      <c r="K29" s="223"/>
      <c r="L29" s="40">
        <f>J29+L27</f>
        <v>2246770</v>
      </c>
      <c r="M29" s="223"/>
      <c r="N29" s="40">
        <f>L29+N27</f>
        <v>2392798</v>
      </c>
      <c r="O29" s="223"/>
      <c r="P29" s="40">
        <f>N29+P27</f>
        <v>2561401</v>
      </c>
      <c r="Q29" s="223"/>
      <c r="R29" s="40">
        <f>P29+R27</f>
        <v>2741661</v>
      </c>
      <c r="S29" s="223"/>
      <c r="T29" s="40">
        <f>R29+T27</f>
        <v>2850869</v>
      </c>
      <c r="U29" s="223"/>
      <c r="V29" s="40">
        <f>T29+V27</f>
        <v>3042058</v>
      </c>
      <c r="W29" s="223"/>
      <c r="X29" s="40">
        <f>V29+X27</f>
        <v>3189655</v>
      </c>
      <c r="Y29" s="223"/>
      <c r="Z29" s="40">
        <f>X29+Z27</f>
        <v>4421168</v>
      </c>
      <c r="AA29" s="253"/>
      <c r="AB29" s="206"/>
      <c r="AC29" s="3"/>
      <c r="AD29" s="24"/>
      <c r="AE29" s="30"/>
      <c r="AF29" s="30"/>
      <c r="AG29" s="31"/>
      <c r="AH29" s="30"/>
      <c r="AI29" s="30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9"/>
      <c r="BT29" s="29"/>
      <c r="BU29" s="29"/>
      <c r="BV29" s="29"/>
      <c r="BW29" s="29"/>
      <c r="BX29" s="29"/>
      <c r="BY29" s="29"/>
    </row>
    <row r="30" spans="1:77" ht="13.5" customHeight="1" thickBot="1">
      <c r="A30" s="201"/>
      <c r="B30" s="220"/>
      <c r="C30" s="220"/>
      <c r="D30" s="220"/>
      <c r="E30" s="211"/>
      <c r="F30" s="14">
        <f>D28+F28</f>
        <v>8880204</v>
      </c>
      <c r="G30" s="224"/>
      <c r="H30" s="14">
        <f>F30+H28</f>
        <v>10667597</v>
      </c>
      <c r="I30" s="224"/>
      <c r="J30" s="14">
        <f>H30+J28</f>
        <v>13071869</v>
      </c>
      <c r="K30" s="224"/>
      <c r="L30" s="14">
        <f>J30+L28</f>
        <v>15319811</v>
      </c>
      <c r="M30" s="224"/>
      <c r="N30" s="14">
        <f>L30+N28</f>
        <v>16987327</v>
      </c>
      <c r="O30" s="224"/>
      <c r="P30" s="14">
        <f>N30+P28</f>
        <v>18610208</v>
      </c>
      <c r="Q30" s="224"/>
      <c r="R30" s="14">
        <f>P30+R28</f>
        <v>20344181</v>
      </c>
      <c r="S30" s="224"/>
      <c r="T30" s="14">
        <f>R30+T28</f>
        <v>21691415</v>
      </c>
      <c r="U30" s="224"/>
      <c r="V30" s="14">
        <f>T30+V28</f>
        <v>23753676</v>
      </c>
      <c r="W30" s="224"/>
      <c r="X30" s="14">
        <f>V30+X28</f>
        <v>25570251</v>
      </c>
      <c r="Y30" s="224"/>
      <c r="Z30" s="14">
        <f>X30+Z28</f>
        <v>32538774</v>
      </c>
      <c r="AA30" s="254"/>
      <c r="AB30" s="207"/>
      <c r="AC30" s="4"/>
      <c r="AD30" s="24"/>
      <c r="AE30" s="30"/>
      <c r="AF30" s="30"/>
      <c r="AG30" s="31"/>
      <c r="AH30" s="30"/>
      <c r="AI30" s="30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9"/>
      <c r="BT30" s="29"/>
      <c r="BU30" s="29"/>
      <c r="BV30" s="29"/>
      <c r="BW30" s="29"/>
      <c r="BX30" s="29"/>
      <c r="BY30" s="29"/>
    </row>
    <row r="31" spans="1:77" s="62" customFormat="1" ht="24.75" customHeight="1" thickBot="1">
      <c r="A31" s="86" t="s">
        <v>83</v>
      </c>
      <c r="B31" s="4"/>
      <c r="C31" s="4"/>
      <c r="D31" s="4"/>
      <c r="E31" s="9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3"/>
      <c r="AD31" s="24"/>
      <c r="AE31" s="93"/>
      <c r="AF31" s="93"/>
      <c r="AG31" s="94"/>
      <c r="AH31" s="93"/>
      <c r="AI31" s="93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91"/>
      <c r="BT31" s="91"/>
      <c r="BU31" s="91"/>
      <c r="BV31" s="91"/>
      <c r="BW31" s="91"/>
      <c r="BX31" s="91"/>
      <c r="BY31" s="91"/>
    </row>
    <row r="32" spans="1:77" ht="13.5" customHeight="1">
      <c r="A32" s="245" t="s">
        <v>22</v>
      </c>
      <c r="B32" s="44">
        <v>4521033</v>
      </c>
      <c r="C32" s="44">
        <v>1607025</v>
      </c>
      <c r="D32" s="163">
        <f>'輸入月別'!C20</f>
        <v>149306</v>
      </c>
      <c r="E32" s="59">
        <f>IF(ISERROR(D33/D32),0,D33/D32)</f>
        <v>4.156718417210293</v>
      </c>
      <c r="F32" s="44">
        <f>'輸入月別'!K20</f>
        <v>124034</v>
      </c>
      <c r="G32" s="59">
        <f>IF(ISERROR(F33/F32),0,F33/F32)</f>
        <v>4.304932518502991</v>
      </c>
      <c r="H32" s="41">
        <f>'輸入月別'!S20</f>
        <v>167456</v>
      </c>
      <c r="I32" s="59">
        <f>IF(ISERROR(H33/H32),0,H33/H32)</f>
        <v>3.9882954328301166</v>
      </c>
      <c r="J32" s="41">
        <f>'輸入月別'!AA20</f>
        <v>199348</v>
      </c>
      <c r="K32" s="59">
        <f>IF(ISERROR(J33/J32),0,J33/J32)</f>
        <v>3.6921463972550517</v>
      </c>
      <c r="L32" s="41">
        <f>'輸入月別'!AI20</f>
        <v>335363</v>
      </c>
      <c r="M32" s="59">
        <f>IF(ISERROR(L33/L32),0,L33/L32)</f>
        <v>3.390615541964975</v>
      </c>
      <c r="N32" s="41">
        <f>'輸入月別'!AQ20</f>
        <v>116979</v>
      </c>
      <c r="O32" s="59">
        <f>IF(ISERROR(N33/N32),0,N33/N32)</f>
        <v>4.171697484163825</v>
      </c>
      <c r="P32" s="41">
        <f>'輸入月別'!C57</f>
        <v>198240</v>
      </c>
      <c r="Q32" s="59">
        <f>IF(ISERROR(P33/P32),0,P33/P32)</f>
        <v>2.8717261904761906</v>
      </c>
      <c r="R32" s="41">
        <f>'輸入月別'!K57</f>
        <v>211811</v>
      </c>
      <c r="S32" s="59">
        <f>IF(ISERROR(R33/R32),0,R33/R32)</f>
        <v>3.3415167295371817</v>
      </c>
      <c r="T32" s="41">
        <f>'輸入月別'!S57</f>
        <v>312176</v>
      </c>
      <c r="U32" s="59">
        <f>IF(ISERROR(T33/T32),0,T33/T32)</f>
        <v>3.1095439751934806</v>
      </c>
      <c r="V32" s="41">
        <f>'輸入月別'!AA57</f>
        <v>157680</v>
      </c>
      <c r="W32" s="59">
        <f>IF(ISERROR(V33/V32),0,V33/V32)</f>
        <v>3.301598173515982</v>
      </c>
      <c r="X32" s="41">
        <f>'輸入月別'!AI57</f>
        <v>248503</v>
      </c>
      <c r="Y32" s="59">
        <f>IF(ISERROR(X33/X32),0,X33/X32)</f>
        <v>3.631944081157974</v>
      </c>
      <c r="Z32" s="41">
        <f>'輸入月別'!AQ57</f>
        <v>183335</v>
      </c>
      <c r="AA32" s="59">
        <f>IF(ISERROR(Z33/Z32),0,Z33/Z32)</f>
        <v>3.585338315106226</v>
      </c>
      <c r="AB32" s="69">
        <f aca="true" t="shared" si="1" ref="AB32:AB39">D32+F32+H32+J32+L32+N32+P32+R32+T32+V32+X32+Z32</f>
        <v>2404231</v>
      </c>
      <c r="AC32" s="3"/>
      <c r="AD32" s="24"/>
      <c r="AE32" s="30"/>
      <c r="AF32" s="30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9"/>
      <c r="BT32" s="29"/>
      <c r="BU32" s="29"/>
      <c r="BV32" s="29"/>
      <c r="BW32" s="29"/>
      <c r="BX32" s="29"/>
      <c r="BY32" s="29"/>
    </row>
    <row r="33" spans="1:77" ht="13.5" customHeight="1">
      <c r="A33" s="246"/>
      <c r="B33" s="6">
        <v>14371535</v>
      </c>
      <c r="C33" s="6">
        <v>6875381</v>
      </c>
      <c r="D33" s="157">
        <f>'輸入月別'!D20</f>
        <v>620623</v>
      </c>
      <c r="E33" s="52"/>
      <c r="F33" s="6">
        <f>'輸入月別'!L20</f>
        <v>533958</v>
      </c>
      <c r="G33" s="52"/>
      <c r="H33" s="10">
        <f>'輸入月別'!T20</f>
        <v>667864</v>
      </c>
      <c r="I33" s="52"/>
      <c r="J33" s="10">
        <f>'輸入月別'!AB20</f>
        <v>736022</v>
      </c>
      <c r="K33" s="50"/>
      <c r="L33" s="10">
        <f>'輸入月別'!AJ20</f>
        <v>1137087</v>
      </c>
      <c r="M33" s="50"/>
      <c r="N33" s="10">
        <f>'輸入月別'!AR20</f>
        <v>488001</v>
      </c>
      <c r="O33" s="50"/>
      <c r="P33" s="10">
        <f>'輸入月別'!D57</f>
        <v>569291</v>
      </c>
      <c r="Q33" s="50"/>
      <c r="R33" s="10">
        <f>'輸入月別'!L57</f>
        <v>707770</v>
      </c>
      <c r="S33" s="50"/>
      <c r="T33" s="10">
        <f>'輸入月別'!T57</f>
        <v>970725</v>
      </c>
      <c r="U33" s="51"/>
      <c r="V33" s="10">
        <f>'輸入月別'!AB57</f>
        <v>520596</v>
      </c>
      <c r="W33" s="51"/>
      <c r="X33" s="10">
        <f>'輸入月別'!AJ57</f>
        <v>902549</v>
      </c>
      <c r="Y33" s="51"/>
      <c r="Z33" s="10">
        <f>'輸入月別'!AR57</f>
        <v>657318</v>
      </c>
      <c r="AA33" s="51"/>
      <c r="AB33" s="17">
        <f t="shared" si="1"/>
        <v>8511804</v>
      </c>
      <c r="AC33" s="3"/>
      <c r="AD33" s="24"/>
      <c r="AE33" s="30"/>
      <c r="AF33" s="30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9"/>
      <c r="BT33" s="29"/>
      <c r="BU33" s="29"/>
      <c r="BV33" s="29"/>
      <c r="BW33" s="29"/>
      <c r="BX33" s="29"/>
      <c r="BY33" s="29"/>
    </row>
    <row r="34" spans="1:77" ht="13.5" customHeight="1">
      <c r="A34" s="200" t="s">
        <v>18</v>
      </c>
      <c r="B34" s="37">
        <v>16679784</v>
      </c>
      <c r="C34" s="37">
        <v>16094776</v>
      </c>
      <c r="D34" s="158">
        <f>'輸入月別'!C21</f>
        <v>4371131</v>
      </c>
      <c r="E34" s="50">
        <f>IF(ISERROR(D35/D34),0,D35/D34)</f>
        <v>4.567354764705062</v>
      </c>
      <c r="F34" s="38">
        <f>'輸入月別'!K21</f>
        <v>3716866</v>
      </c>
      <c r="G34" s="50">
        <f>IF(ISERROR(F35/F34),0,F35/F34)</f>
        <v>4.704208599395297</v>
      </c>
      <c r="H34" s="38">
        <f>'輸入月別'!S21</f>
        <v>1004227</v>
      </c>
      <c r="I34" s="50">
        <f>IF(ISERROR(H35/H34),0,H35/H34)</f>
        <v>4.039961084495836</v>
      </c>
      <c r="J34" s="38">
        <f>'輸入月別'!AA21</f>
        <v>741662</v>
      </c>
      <c r="K34" s="58">
        <f>IF(ISERROR(J35/J34),0,J35/J34)</f>
        <v>3.47335174243793</v>
      </c>
      <c r="L34" s="39">
        <f>'輸入月別'!AI21</f>
        <v>979249</v>
      </c>
      <c r="M34" s="58">
        <f>IF(ISERROR(L35/L34),0,L35/L34)</f>
        <v>4.317938542699559</v>
      </c>
      <c r="N34" s="39">
        <f>'輸入月別'!AQ21</f>
        <v>1263048</v>
      </c>
      <c r="O34" s="58">
        <f>IF(ISERROR(N35/N34),0,N35/N34)</f>
        <v>4.256998942241308</v>
      </c>
      <c r="P34" s="39">
        <f>'輸入月別'!C58</f>
        <v>835044</v>
      </c>
      <c r="Q34" s="58">
        <f>IF(ISERROR(P35/P34),0,P35/P34)</f>
        <v>3.8789860175032693</v>
      </c>
      <c r="R34" s="39">
        <f>'輸入月別'!K58</f>
        <v>1108135</v>
      </c>
      <c r="S34" s="58">
        <f>IF(ISERROR(R35/R34),0,R35/R34)</f>
        <v>4.448441751230671</v>
      </c>
      <c r="T34" s="39">
        <f>'輸入月別'!S58</f>
        <v>865920</v>
      </c>
      <c r="U34" s="58">
        <f>IF(ISERROR(T35/T34),0,T35/T34)</f>
        <v>4.382567673688101</v>
      </c>
      <c r="V34" s="39">
        <f>'輸入月別'!AA58</f>
        <v>619793</v>
      </c>
      <c r="W34" s="58">
        <f>IF(ISERROR(V35/V34),0,V35/V34)</f>
        <v>5.000188772703145</v>
      </c>
      <c r="X34" s="39">
        <f>'輸入月別'!AI58</f>
        <v>823698</v>
      </c>
      <c r="Y34" s="58">
        <f>IF(ISERROR(X35/X34),0,X35/X34)</f>
        <v>4.475784814337294</v>
      </c>
      <c r="Z34" s="39">
        <f>'輸入月別'!AQ58</f>
        <v>471736</v>
      </c>
      <c r="AA34" s="58">
        <f>IF(ISERROR(Z35/Z34),0,Z35/Z34)</f>
        <v>4.083177879152746</v>
      </c>
      <c r="AB34" s="45">
        <f t="shared" si="1"/>
        <v>16800509</v>
      </c>
      <c r="AC34" s="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9"/>
      <c r="BT34" s="29"/>
      <c r="BU34" s="29"/>
      <c r="BV34" s="29"/>
      <c r="BW34" s="29"/>
      <c r="BX34" s="29"/>
      <c r="BY34" s="29"/>
    </row>
    <row r="35" spans="1:77" ht="13.5" customHeight="1">
      <c r="A35" s="202"/>
      <c r="B35" s="6">
        <v>81122068</v>
      </c>
      <c r="C35" s="6">
        <v>69425891</v>
      </c>
      <c r="D35" s="159">
        <f>'輸入月別'!D21</f>
        <v>19964506</v>
      </c>
      <c r="E35" s="52"/>
      <c r="F35" s="173">
        <f>'輸入月別'!L21</f>
        <v>17484913</v>
      </c>
      <c r="G35" s="52"/>
      <c r="H35" s="10">
        <f>'輸入月別'!T21</f>
        <v>4057038</v>
      </c>
      <c r="I35" s="52"/>
      <c r="J35" s="173">
        <f>'輸入月別'!AB21</f>
        <v>2576053</v>
      </c>
      <c r="K35" s="52"/>
      <c r="L35" s="174">
        <f>'輸入月別'!AJ21</f>
        <v>4228337</v>
      </c>
      <c r="M35" s="52"/>
      <c r="N35" s="12">
        <f>'輸入月別'!AR21</f>
        <v>5376794</v>
      </c>
      <c r="O35" s="52"/>
      <c r="P35" s="12">
        <f>'輸入月別'!D58</f>
        <v>3239124</v>
      </c>
      <c r="Q35" s="52"/>
      <c r="R35" s="12">
        <f>'輸入月別'!L58</f>
        <v>4929474</v>
      </c>
      <c r="S35" s="52"/>
      <c r="T35" s="12">
        <f>'輸入月別'!T58</f>
        <v>3794953</v>
      </c>
      <c r="U35" s="71"/>
      <c r="V35" s="12">
        <f>'輸入月別'!AB58</f>
        <v>3099082</v>
      </c>
      <c r="W35" s="72"/>
      <c r="X35" s="12">
        <f>'輸入月別'!AJ58</f>
        <v>3686695</v>
      </c>
      <c r="Y35" s="72"/>
      <c r="Z35" s="12">
        <f>'輸入月別'!AR58</f>
        <v>1926182</v>
      </c>
      <c r="AA35" s="72"/>
      <c r="AB35" s="17">
        <f t="shared" si="1"/>
        <v>74363151</v>
      </c>
      <c r="AC35" s="3"/>
      <c r="AD35" s="28"/>
      <c r="AE35" s="28"/>
      <c r="AF35" s="28"/>
      <c r="AG35" s="28"/>
      <c r="AH35" s="28"/>
      <c r="AI35" s="28"/>
      <c r="AJ35" s="23"/>
      <c r="AK35" s="28"/>
      <c r="AL35" s="28"/>
      <c r="AM35" s="28"/>
      <c r="AN35" s="28"/>
      <c r="AO35" s="28"/>
      <c r="AP35" s="28"/>
      <c r="AQ35" s="23"/>
      <c r="AR35" s="28"/>
      <c r="AS35" s="28"/>
      <c r="AT35" s="28"/>
      <c r="AU35" s="28"/>
      <c r="AV35" s="28"/>
      <c r="AW35" s="28"/>
      <c r="AX35" s="23"/>
      <c r="AY35" s="28"/>
      <c r="AZ35" s="28"/>
      <c r="BA35" s="28"/>
      <c r="BB35" s="28"/>
      <c r="BC35" s="28"/>
      <c r="BD35" s="28"/>
      <c r="BE35" s="23"/>
      <c r="BF35" s="28"/>
      <c r="BG35" s="28"/>
      <c r="BH35" s="28"/>
      <c r="BI35" s="28"/>
      <c r="BJ35" s="28"/>
      <c r="BK35" s="28"/>
      <c r="BL35" s="23"/>
      <c r="BM35" s="28"/>
      <c r="BN35" s="28"/>
      <c r="BO35" s="28"/>
      <c r="BP35" s="28"/>
      <c r="BQ35" s="28"/>
      <c r="BR35" s="28"/>
      <c r="BS35" s="29"/>
      <c r="BT35" s="29"/>
      <c r="BU35" s="29"/>
      <c r="BV35" s="29"/>
      <c r="BW35" s="29"/>
      <c r="BX35" s="29"/>
      <c r="BY35" s="29"/>
    </row>
    <row r="36" spans="1:77" ht="13.5" customHeight="1">
      <c r="A36" s="200" t="s">
        <v>15</v>
      </c>
      <c r="B36" s="37">
        <v>192</v>
      </c>
      <c r="C36" s="37">
        <v>0</v>
      </c>
      <c r="D36" s="158">
        <f>'輸入月別'!C22</f>
        <v>0</v>
      </c>
      <c r="E36" s="58">
        <f>IF(ISERROR(D37/D36),0,D37/D36)</f>
        <v>0</v>
      </c>
      <c r="F36" s="37">
        <f>'輸入月別'!K22</f>
        <v>0</v>
      </c>
      <c r="G36" s="58">
        <f>IF(ISERROR(F37/F36),0,F37/F36)</f>
        <v>0</v>
      </c>
      <c r="H36" s="37">
        <f>'輸入月別'!S22</f>
        <v>0</v>
      </c>
      <c r="I36" s="58">
        <f>IF(ISERROR(H37/H36),0,H37/H36)</f>
        <v>0</v>
      </c>
      <c r="J36" s="37">
        <f>'輸入月別'!AA22</f>
        <v>0</v>
      </c>
      <c r="K36" s="58">
        <f>IF(ISERROR(J37/J36),0,J37/J36)</f>
        <v>0</v>
      </c>
      <c r="L36" s="37">
        <f>'輸入月別'!AI22</f>
        <v>0</v>
      </c>
      <c r="M36" s="58">
        <f>IF(ISERROR(L37/L36),0,L37/L36)</f>
        <v>0</v>
      </c>
      <c r="N36" s="37">
        <f>'輸入月別'!AQ22</f>
        <v>0</v>
      </c>
      <c r="O36" s="58">
        <f>IF(ISERROR(N37/N36),0,N37/N36)</f>
        <v>0</v>
      </c>
      <c r="P36" s="37">
        <f>'輸入月別'!C59</f>
        <v>0</v>
      </c>
      <c r="Q36" s="58">
        <f>IF(ISERROR(P37/P36),0,P37/P36)</f>
        <v>0</v>
      </c>
      <c r="R36" s="37">
        <f>'輸入月別'!K59</f>
        <v>0</v>
      </c>
      <c r="S36" s="58">
        <f>IF(ISERROR(R37/R36),0,R37/R36)</f>
        <v>0</v>
      </c>
      <c r="T36" s="37">
        <f>'輸入月別'!S59</f>
        <v>0</v>
      </c>
      <c r="U36" s="58">
        <f>IF(ISERROR(T37/T36),0,T37/T36)</f>
        <v>0</v>
      </c>
      <c r="V36" s="37">
        <f>'輸入月別'!AA59</f>
        <v>0</v>
      </c>
      <c r="W36" s="58">
        <f>IF(ISERROR(V37/V36),0,V37/V36)</f>
        <v>0</v>
      </c>
      <c r="X36" s="37">
        <f>'輸入月別'!AI59</f>
        <v>0</v>
      </c>
      <c r="Y36" s="58">
        <f>IF(ISERROR(X37/X36),0,X37/X36)</f>
        <v>0</v>
      </c>
      <c r="Z36" s="37">
        <f>'輸入月別'!AQ59</f>
        <v>0</v>
      </c>
      <c r="AA36" s="58">
        <f>IF(ISERROR(Z37/Z36),0,Z37/Z36)</f>
        <v>0</v>
      </c>
      <c r="AB36" s="45">
        <f t="shared" si="1"/>
        <v>0</v>
      </c>
      <c r="AC36" s="3"/>
      <c r="AD36" s="5"/>
      <c r="AE36" s="22"/>
      <c r="AF36" s="22"/>
      <c r="AG36" s="22"/>
      <c r="AH36" s="5"/>
      <c r="AI36" s="5"/>
      <c r="AJ36" s="23"/>
      <c r="AK36" s="5"/>
      <c r="AL36" s="22"/>
      <c r="AM36" s="22"/>
      <c r="AN36" s="22"/>
      <c r="AO36" s="5"/>
      <c r="AP36" s="5"/>
      <c r="AQ36" s="23"/>
      <c r="AR36" s="5"/>
      <c r="AS36" s="22"/>
      <c r="AT36" s="22"/>
      <c r="AU36" s="22"/>
      <c r="AV36" s="5"/>
      <c r="AW36" s="5"/>
      <c r="AX36" s="23"/>
      <c r="AY36" s="5"/>
      <c r="AZ36" s="22"/>
      <c r="BA36" s="22"/>
      <c r="BB36" s="22"/>
      <c r="BC36" s="5"/>
      <c r="BD36" s="5"/>
      <c r="BE36" s="23"/>
      <c r="BF36" s="5"/>
      <c r="BG36" s="22"/>
      <c r="BH36" s="22"/>
      <c r="BI36" s="22"/>
      <c r="BJ36" s="5"/>
      <c r="BK36" s="5"/>
      <c r="BL36" s="23"/>
      <c r="BM36" s="5"/>
      <c r="BN36" s="22"/>
      <c r="BO36" s="22"/>
      <c r="BP36" s="22"/>
      <c r="BQ36" s="5"/>
      <c r="BR36" s="5"/>
      <c r="BS36" s="29"/>
      <c r="BT36" s="29"/>
      <c r="BU36" s="29"/>
      <c r="BV36" s="29"/>
      <c r="BW36" s="29"/>
      <c r="BX36" s="29"/>
      <c r="BY36" s="29"/>
    </row>
    <row r="37" spans="1:77" ht="13.5" customHeight="1">
      <c r="A37" s="202"/>
      <c r="B37" s="6">
        <v>714</v>
      </c>
      <c r="C37" s="6">
        <v>0</v>
      </c>
      <c r="D37" s="10">
        <f>'輸入月別'!D22</f>
        <v>0</v>
      </c>
      <c r="E37" s="52"/>
      <c r="F37" s="6">
        <f>'輸入月別'!L22</f>
        <v>0</v>
      </c>
      <c r="G37" s="52"/>
      <c r="H37" s="6">
        <f>'輸入月別'!T22</f>
        <v>0</v>
      </c>
      <c r="I37" s="52"/>
      <c r="J37" s="6">
        <f>'輸入月別'!AB22</f>
        <v>0</v>
      </c>
      <c r="K37" s="52"/>
      <c r="L37" s="6">
        <f>'輸入月別'!AJ22</f>
        <v>0</v>
      </c>
      <c r="M37" s="52"/>
      <c r="N37" s="6">
        <f>'輸入月別'!AR22</f>
        <v>0</v>
      </c>
      <c r="O37" s="52"/>
      <c r="P37" s="6">
        <f>'輸入月別'!D59</f>
        <v>0</v>
      </c>
      <c r="Q37" s="52"/>
      <c r="R37" s="6">
        <f>'輸入月別'!L59</f>
        <v>0</v>
      </c>
      <c r="S37" s="52"/>
      <c r="T37" s="6">
        <f>'輸入月別'!T59</f>
        <v>0</v>
      </c>
      <c r="U37" s="70"/>
      <c r="V37" s="6">
        <f>'輸入月別'!AB59</f>
        <v>0</v>
      </c>
      <c r="W37" s="51"/>
      <c r="X37" s="6">
        <f>'輸入月別'!AJ59</f>
        <v>0</v>
      </c>
      <c r="Y37" s="70"/>
      <c r="Z37" s="6">
        <f>'輸入月別'!AR59</f>
        <v>0</v>
      </c>
      <c r="AA37" s="170"/>
      <c r="AB37" s="11">
        <f t="shared" si="1"/>
        <v>0</v>
      </c>
      <c r="AC37" s="3"/>
      <c r="AD37" s="21"/>
      <c r="AE37" s="22"/>
      <c r="AF37" s="22"/>
      <c r="AG37" s="22"/>
      <c r="AH37" s="5"/>
      <c r="AI37" s="5"/>
      <c r="AJ37" s="23"/>
      <c r="AK37" s="21"/>
      <c r="AL37" s="22"/>
      <c r="AM37" s="22"/>
      <c r="AN37" s="22"/>
      <c r="AO37" s="5"/>
      <c r="AP37" s="5"/>
      <c r="AQ37" s="23"/>
      <c r="AR37" s="21"/>
      <c r="AS37" s="22"/>
      <c r="AT37" s="22"/>
      <c r="AU37" s="22"/>
      <c r="AV37" s="5"/>
      <c r="AW37" s="5"/>
      <c r="AX37" s="23"/>
      <c r="AY37" s="21"/>
      <c r="AZ37" s="22"/>
      <c r="BA37" s="22"/>
      <c r="BB37" s="22"/>
      <c r="BC37" s="5"/>
      <c r="BD37" s="5"/>
      <c r="BE37" s="23"/>
      <c r="BF37" s="21"/>
      <c r="BG37" s="22"/>
      <c r="BH37" s="22"/>
      <c r="BI37" s="22"/>
      <c r="BJ37" s="5"/>
      <c r="BK37" s="5"/>
      <c r="BL37" s="23"/>
      <c r="BM37" s="21"/>
      <c r="BN37" s="22"/>
      <c r="BO37" s="22"/>
      <c r="BP37" s="22"/>
      <c r="BQ37" s="5"/>
      <c r="BR37" s="5"/>
      <c r="BS37" s="29"/>
      <c r="BT37" s="29"/>
      <c r="BU37" s="29"/>
      <c r="BV37" s="29"/>
      <c r="BW37" s="29"/>
      <c r="BX37" s="29"/>
      <c r="BY37" s="29"/>
    </row>
    <row r="38" spans="1:77" ht="13.5" customHeight="1">
      <c r="A38" s="244" t="s">
        <v>68</v>
      </c>
      <c r="B38" s="40">
        <v>5119021</v>
      </c>
      <c r="C38" s="40">
        <v>4360009</v>
      </c>
      <c r="D38" s="39">
        <f>'輸入月別'!C23</f>
        <v>425339</v>
      </c>
      <c r="E38" s="50">
        <f>IF(ISERROR(D39/D38),0,D39/D38)</f>
        <v>2.3449695419418393</v>
      </c>
      <c r="F38" s="39">
        <f>'輸入月別'!K23</f>
        <v>279031</v>
      </c>
      <c r="G38" s="58">
        <f>IF(ISERROR(F39/F38),0,F39/F38)</f>
        <v>1.8562812017302737</v>
      </c>
      <c r="H38" s="39">
        <f>'輸入月別'!S23</f>
        <v>446411</v>
      </c>
      <c r="I38" s="58">
        <f>IF(ISERROR(H39/H38),0,H39/H38)</f>
        <v>1.946152760572656</v>
      </c>
      <c r="J38" s="177">
        <f>'輸入月別'!AA23</f>
        <v>318001</v>
      </c>
      <c r="K38" s="58">
        <f>IF(ISERROR(J39/J38),0,J39/J38)</f>
        <v>1.8339502077037493</v>
      </c>
      <c r="L38" s="39">
        <f>'輸入月別'!AI23</f>
        <v>358224</v>
      </c>
      <c r="M38" s="58">
        <f>IF(ISERROR(L39/L38),0,L39/L38)</f>
        <v>1.7830072803608914</v>
      </c>
      <c r="N38" s="39">
        <f>'輸入月別'!AQ23</f>
        <v>207965</v>
      </c>
      <c r="O38" s="58">
        <f>IF(ISERROR(N39/N38),0,N39/N38)</f>
        <v>1.685206645348977</v>
      </c>
      <c r="P38" s="39">
        <f>'輸入月別'!C60</f>
        <v>264683</v>
      </c>
      <c r="Q38" s="58">
        <f>IF(ISERROR(P39/P38),0,P39/P38)</f>
        <v>1.6815398042186314</v>
      </c>
      <c r="R38" s="39">
        <f>'輸入月別'!K60</f>
        <v>150550</v>
      </c>
      <c r="S38" s="58">
        <f>IF(ISERROR(R39/R38),0,R39/R38)</f>
        <v>1.6443905679176354</v>
      </c>
      <c r="T38" s="39">
        <f>'輸入月別'!S60</f>
        <v>278487</v>
      </c>
      <c r="U38" s="58">
        <f>IF(ISERROR(T39/T38),0,T39/T38)</f>
        <v>1.305008851400604</v>
      </c>
      <c r="V38" s="39">
        <f>'輸入月別'!AA60</f>
        <v>192336</v>
      </c>
      <c r="W38" s="58">
        <f>IF(ISERROR(V39/V38),0,V39/V38)</f>
        <v>1.4420129356958655</v>
      </c>
      <c r="X38" s="39">
        <f>'輸入月別'!AI60</f>
        <v>214916</v>
      </c>
      <c r="Y38" s="58">
        <f>IF(ISERROR(X39/X38),0,X39/X38)</f>
        <v>1.3622159355282994</v>
      </c>
      <c r="Z38" s="39">
        <f>'輸入月別'!AQ60</f>
        <v>330979</v>
      </c>
      <c r="AA38" s="58">
        <f>IF(ISERROR(Z39/Z38),0,Z39/Z38)</f>
        <v>1.2795071590644724</v>
      </c>
      <c r="AB38" s="45">
        <f t="shared" si="1"/>
        <v>3466922</v>
      </c>
      <c r="AC38" s="3"/>
      <c r="AD38" s="21"/>
      <c r="AE38" s="22"/>
      <c r="AF38" s="22"/>
      <c r="AG38" s="22"/>
      <c r="AH38" s="5"/>
      <c r="AI38" s="5"/>
      <c r="AJ38" s="23"/>
      <c r="AK38" s="21"/>
      <c r="AL38" s="22"/>
      <c r="AM38" s="22"/>
      <c r="AN38" s="22"/>
      <c r="AO38" s="5"/>
      <c r="AP38" s="5"/>
      <c r="AQ38" s="23"/>
      <c r="AR38" s="21"/>
      <c r="AS38" s="22"/>
      <c r="AT38" s="22"/>
      <c r="AU38" s="22"/>
      <c r="AV38" s="5"/>
      <c r="AW38" s="5"/>
      <c r="AX38" s="23"/>
      <c r="AY38" s="21"/>
      <c r="AZ38" s="22"/>
      <c r="BA38" s="22"/>
      <c r="BB38" s="22"/>
      <c r="BC38" s="5"/>
      <c r="BD38" s="5"/>
      <c r="BE38" s="23"/>
      <c r="BF38" s="21"/>
      <c r="BG38" s="22"/>
      <c r="BH38" s="22"/>
      <c r="BI38" s="22"/>
      <c r="BJ38" s="5"/>
      <c r="BK38" s="5"/>
      <c r="BL38" s="23"/>
      <c r="BM38" s="21"/>
      <c r="BN38" s="22"/>
      <c r="BO38" s="22"/>
      <c r="BP38" s="22"/>
      <c r="BQ38" s="5"/>
      <c r="BR38" s="5"/>
      <c r="BS38" s="29"/>
      <c r="BT38" s="29"/>
      <c r="BU38" s="29"/>
      <c r="BV38" s="29"/>
      <c r="BW38" s="29"/>
      <c r="BX38" s="29"/>
      <c r="BY38" s="29"/>
    </row>
    <row r="39" spans="1:77" ht="13.5" customHeight="1" thickBot="1">
      <c r="A39" s="201"/>
      <c r="B39" s="8">
        <v>13943414</v>
      </c>
      <c r="C39" s="8">
        <v>8525927</v>
      </c>
      <c r="D39" s="169">
        <f>'輸入月別'!D23</f>
        <v>997407</v>
      </c>
      <c r="E39" s="50"/>
      <c r="F39" s="168">
        <f>'輸入月別'!L23</f>
        <v>517960</v>
      </c>
      <c r="G39" s="50"/>
      <c r="H39" s="168">
        <f>'輸入月別'!T23</f>
        <v>868784</v>
      </c>
      <c r="I39" s="50"/>
      <c r="J39" s="176">
        <f>'輸入月別'!AB23</f>
        <v>583198</v>
      </c>
      <c r="K39" s="50"/>
      <c r="L39" s="171">
        <f>'輸入月別'!AJ23</f>
        <v>638716</v>
      </c>
      <c r="M39" s="50"/>
      <c r="N39" s="171">
        <f>'輸入月別'!AR23</f>
        <v>350464</v>
      </c>
      <c r="O39" s="50"/>
      <c r="P39" s="171">
        <f>'輸入月別'!D60</f>
        <v>445075</v>
      </c>
      <c r="Q39" s="50"/>
      <c r="R39" s="171">
        <f>'輸入月別'!L60</f>
        <v>247563</v>
      </c>
      <c r="S39" s="50"/>
      <c r="T39" s="171">
        <f>'輸入月別'!T60</f>
        <v>363428</v>
      </c>
      <c r="U39" s="72"/>
      <c r="V39" s="171">
        <f>'輸入月別'!AB60</f>
        <v>277351</v>
      </c>
      <c r="W39" s="71"/>
      <c r="X39" s="171">
        <f>'輸入月別'!AJ60</f>
        <v>292762</v>
      </c>
      <c r="Y39" s="72"/>
      <c r="Z39" s="171">
        <f>'輸入月別'!AR60</f>
        <v>423490</v>
      </c>
      <c r="AA39" s="72"/>
      <c r="AB39" s="11">
        <f t="shared" si="1"/>
        <v>6006198</v>
      </c>
      <c r="AC39" s="3"/>
      <c r="AD39" s="21"/>
      <c r="AE39" s="22"/>
      <c r="AF39" s="22"/>
      <c r="AG39" s="22"/>
      <c r="AH39" s="5"/>
      <c r="AI39" s="5"/>
      <c r="AJ39" s="23"/>
      <c r="AK39" s="21"/>
      <c r="AL39" s="22"/>
      <c r="AM39" s="22"/>
      <c r="AN39" s="22"/>
      <c r="AO39" s="5"/>
      <c r="AP39" s="5"/>
      <c r="AQ39" s="23"/>
      <c r="AR39" s="21"/>
      <c r="AS39" s="22"/>
      <c r="AT39" s="22"/>
      <c r="AU39" s="22"/>
      <c r="AV39" s="5"/>
      <c r="AW39" s="5"/>
      <c r="AX39" s="23"/>
      <c r="AY39" s="21"/>
      <c r="AZ39" s="22"/>
      <c r="BA39" s="22"/>
      <c r="BB39" s="22"/>
      <c r="BC39" s="5"/>
      <c r="BD39" s="5"/>
      <c r="BE39" s="23"/>
      <c r="BF39" s="21"/>
      <c r="BG39" s="22"/>
      <c r="BH39" s="22"/>
      <c r="BI39" s="22"/>
      <c r="BJ39" s="5"/>
      <c r="BK39" s="5"/>
      <c r="BL39" s="23"/>
      <c r="BM39" s="21"/>
      <c r="BN39" s="22"/>
      <c r="BO39" s="22"/>
      <c r="BP39" s="22"/>
      <c r="BQ39" s="5"/>
      <c r="BR39" s="5"/>
      <c r="BS39" s="29"/>
      <c r="BT39" s="29"/>
      <c r="BU39" s="29"/>
      <c r="BV39" s="29"/>
      <c r="BW39" s="29"/>
      <c r="BX39" s="29"/>
      <c r="BY39" s="29"/>
    </row>
    <row r="40" spans="1:77" ht="13.5" customHeight="1">
      <c r="A40" s="203" t="s">
        <v>69</v>
      </c>
      <c r="B40" s="44">
        <v>26320030</v>
      </c>
      <c r="C40" s="44">
        <v>22061810</v>
      </c>
      <c r="D40" s="162">
        <f>D32+D34+D36+D38</f>
        <v>4945776</v>
      </c>
      <c r="E40" s="208"/>
      <c r="F40" s="162">
        <f>F32+F34+F36+F38</f>
        <v>4119931</v>
      </c>
      <c r="G40" s="221"/>
      <c r="H40" s="162">
        <f>H32+H34+H36+H38</f>
        <v>1618094</v>
      </c>
      <c r="I40" s="221"/>
      <c r="J40" s="162">
        <f>J32+J34+J36+J38</f>
        <v>1259011</v>
      </c>
      <c r="K40" s="221"/>
      <c r="L40" s="162">
        <f>L32+L34+L36+L38</f>
        <v>1672836</v>
      </c>
      <c r="M40" s="221"/>
      <c r="N40" s="162">
        <f>N32+N34+N36+N38</f>
        <v>1587992</v>
      </c>
      <c r="O40" s="221"/>
      <c r="P40" s="162">
        <f>P32+P34+P36+P38</f>
        <v>1297967</v>
      </c>
      <c r="Q40" s="221"/>
      <c r="R40" s="162">
        <f>R32+R34+R36+R38</f>
        <v>1470496</v>
      </c>
      <c r="S40" s="221"/>
      <c r="T40" s="162">
        <f>T32+T34+T36+T38</f>
        <v>1456583</v>
      </c>
      <c r="U40" s="221"/>
      <c r="V40" s="162">
        <f>V32+V34+V36+V38</f>
        <v>969809</v>
      </c>
      <c r="W40" s="221"/>
      <c r="X40" s="162">
        <f>X32+X34+X36+X38</f>
        <v>1287117</v>
      </c>
      <c r="Y40" s="221"/>
      <c r="Z40" s="162">
        <f>Z32+Z34+Z36+Z38</f>
        <v>986050</v>
      </c>
      <c r="AA40" s="249"/>
      <c r="AB40" s="69">
        <f>AB32+AB34+AB36+AB38</f>
        <v>22671662</v>
      </c>
      <c r="AC40" s="3"/>
      <c r="AD40" s="145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9"/>
      <c r="BT40" s="29"/>
      <c r="BU40" s="29"/>
      <c r="BV40" s="29"/>
      <c r="BW40" s="29"/>
      <c r="BX40" s="29"/>
      <c r="BY40" s="29"/>
    </row>
    <row r="41" spans="1:77" ht="13.5" customHeight="1">
      <c r="A41" s="202"/>
      <c r="B41" s="6">
        <v>109437731</v>
      </c>
      <c r="C41" s="6">
        <v>84827199</v>
      </c>
      <c r="D41" s="159">
        <f>D33+D35+D37+D39</f>
        <v>21582536</v>
      </c>
      <c r="E41" s="209"/>
      <c r="F41" s="159">
        <f>F33+F35+F37+F39</f>
        <v>18536831</v>
      </c>
      <c r="G41" s="222"/>
      <c r="H41" s="159">
        <f>H33+H35+H37+H39</f>
        <v>5593686</v>
      </c>
      <c r="I41" s="222"/>
      <c r="J41" s="159">
        <f>J33+J35+J37+J39</f>
        <v>3895273</v>
      </c>
      <c r="K41" s="222"/>
      <c r="L41" s="159">
        <f>L33+L35+L37+L39</f>
        <v>6004140</v>
      </c>
      <c r="M41" s="222"/>
      <c r="N41" s="159">
        <f>N33+N35+N37+N39</f>
        <v>6215259</v>
      </c>
      <c r="O41" s="222"/>
      <c r="P41" s="159">
        <f>P33+P35+P37+P39</f>
        <v>4253490</v>
      </c>
      <c r="Q41" s="222"/>
      <c r="R41" s="159">
        <f>R33+R35+R37+R39</f>
        <v>5884807</v>
      </c>
      <c r="S41" s="222"/>
      <c r="T41" s="159">
        <f>T33+T35+T37+T39</f>
        <v>5129106</v>
      </c>
      <c r="U41" s="222"/>
      <c r="V41" s="159">
        <f>V33+V35+V37+V39</f>
        <v>3897029</v>
      </c>
      <c r="W41" s="222"/>
      <c r="X41" s="159">
        <f>X33+X35+X37+X39</f>
        <v>4882006</v>
      </c>
      <c r="Y41" s="222"/>
      <c r="Z41" s="159">
        <f>Z33+Z35+Z37+Z39</f>
        <v>3006990</v>
      </c>
      <c r="AA41" s="250"/>
      <c r="AB41" s="9">
        <f>AB33+AB35+AB37+AB39</f>
        <v>88881153</v>
      </c>
      <c r="AC41" s="3"/>
      <c r="AD41" s="145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9"/>
      <c r="BT41" s="29"/>
      <c r="BU41" s="29"/>
      <c r="BV41" s="29"/>
      <c r="BW41" s="29"/>
      <c r="BX41" s="29"/>
      <c r="BY41" s="29"/>
    </row>
    <row r="42" spans="1:77" ht="13.5" customHeight="1">
      <c r="A42" s="200" t="s">
        <v>70</v>
      </c>
      <c r="B42" s="219"/>
      <c r="C42" s="219"/>
      <c r="D42" s="219"/>
      <c r="E42" s="210"/>
      <c r="F42" s="40">
        <f>D40+F40</f>
        <v>9065707</v>
      </c>
      <c r="G42" s="223"/>
      <c r="H42" s="40">
        <f>F42+H40</f>
        <v>10683801</v>
      </c>
      <c r="I42" s="223"/>
      <c r="J42" s="40">
        <f>H42+J40</f>
        <v>11942812</v>
      </c>
      <c r="K42" s="223"/>
      <c r="L42" s="40">
        <f>J42+L40</f>
        <v>13615648</v>
      </c>
      <c r="M42" s="223"/>
      <c r="N42" s="40">
        <f>L42+N40</f>
        <v>15203640</v>
      </c>
      <c r="O42" s="223"/>
      <c r="P42" s="40">
        <f>N42+P40</f>
        <v>16501607</v>
      </c>
      <c r="Q42" s="223"/>
      <c r="R42" s="40">
        <f>P42+R40</f>
        <v>17972103</v>
      </c>
      <c r="S42" s="223"/>
      <c r="T42" s="40">
        <f>R42+T40</f>
        <v>19428686</v>
      </c>
      <c r="U42" s="223"/>
      <c r="V42" s="40">
        <f>T42+V40</f>
        <v>20398495</v>
      </c>
      <c r="W42" s="223"/>
      <c r="X42" s="40">
        <f>V42+X40</f>
        <v>21685612</v>
      </c>
      <c r="Y42" s="223"/>
      <c r="Z42" s="40">
        <f>X42+Z40</f>
        <v>22671662</v>
      </c>
      <c r="AA42" s="253"/>
      <c r="AB42" s="206"/>
      <c r="AC42" s="3"/>
      <c r="AD42" s="145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9"/>
      <c r="BT42" s="29"/>
      <c r="BU42" s="29"/>
      <c r="BV42" s="29"/>
      <c r="BW42" s="29"/>
      <c r="BX42" s="29"/>
      <c r="BY42" s="29"/>
    </row>
    <row r="43" spans="1:77" ht="13.5" customHeight="1" thickBot="1">
      <c r="A43" s="201"/>
      <c r="B43" s="220"/>
      <c r="C43" s="220"/>
      <c r="D43" s="220"/>
      <c r="E43" s="211"/>
      <c r="F43" s="14">
        <f>D41+F41</f>
        <v>40119367</v>
      </c>
      <c r="G43" s="224"/>
      <c r="H43" s="14">
        <f>F43+H41</f>
        <v>45713053</v>
      </c>
      <c r="I43" s="224"/>
      <c r="J43" s="14">
        <f>H43+J41</f>
        <v>49608326</v>
      </c>
      <c r="K43" s="224"/>
      <c r="L43" s="14">
        <f>J43+L41</f>
        <v>55612466</v>
      </c>
      <c r="M43" s="224"/>
      <c r="N43" s="14">
        <f>L43+N41</f>
        <v>61827725</v>
      </c>
      <c r="O43" s="224"/>
      <c r="P43" s="14">
        <f>N43+P41</f>
        <v>66081215</v>
      </c>
      <c r="Q43" s="224"/>
      <c r="R43" s="14">
        <f>P43+R41</f>
        <v>71966022</v>
      </c>
      <c r="S43" s="224"/>
      <c r="T43" s="14">
        <f>R43+T41</f>
        <v>77095128</v>
      </c>
      <c r="U43" s="224"/>
      <c r="V43" s="14">
        <f>T43+V41</f>
        <v>80992157</v>
      </c>
      <c r="W43" s="224"/>
      <c r="X43" s="14">
        <f>V43+X41</f>
        <v>85874163</v>
      </c>
      <c r="Y43" s="224"/>
      <c r="Z43" s="14">
        <f>X43+Z41</f>
        <v>88881153</v>
      </c>
      <c r="AA43" s="254"/>
      <c r="AB43" s="207"/>
      <c r="AC43" s="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9"/>
      <c r="BT43" s="29"/>
      <c r="BU43" s="29"/>
      <c r="BV43" s="29"/>
      <c r="BW43" s="29"/>
      <c r="BX43" s="29"/>
      <c r="BY43" s="29"/>
    </row>
    <row r="44" spans="1:77" s="62" customFormat="1" ht="24.75" customHeight="1" thickBot="1">
      <c r="A44" s="87" t="s">
        <v>89</v>
      </c>
      <c r="B44" s="88"/>
      <c r="C44" s="88"/>
      <c r="D44" s="89"/>
      <c r="E44" s="90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3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91"/>
      <c r="BT44" s="91"/>
      <c r="BU44" s="91"/>
      <c r="BV44" s="91"/>
      <c r="BW44" s="91"/>
      <c r="BX44" s="91"/>
      <c r="BY44" s="91"/>
    </row>
    <row r="45" spans="1:77" ht="13.5" customHeight="1">
      <c r="A45" s="203" t="s">
        <v>103</v>
      </c>
      <c r="B45" s="44">
        <v>582310</v>
      </c>
      <c r="C45" s="44">
        <v>394912</v>
      </c>
      <c r="D45" s="164">
        <f>'輸入月別'!C29</f>
        <v>35387</v>
      </c>
      <c r="E45" s="50">
        <f>IF(ISERROR(D46/D45),0,D46/D45)</f>
        <v>33.5701528810015</v>
      </c>
      <c r="F45" s="40">
        <f>'輸入月別'!K29</f>
        <v>27637</v>
      </c>
      <c r="G45" s="50">
        <f>IF(ISERROR(F46/F45),0,F46/F45)</f>
        <v>29.64431740058617</v>
      </c>
      <c r="H45" s="178">
        <f>'輸入月別'!S29</f>
        <v>33540</v>
      </c>
      <c r="I45" s="50">
        <f>IF(ISERROR(H46/H45),0,H46/H45)</f>
        <v>26.910673822301728</v>
      </c>
      <c r="J45" s="178">
        <f>'輸入月別'!AA29</f>
        <v>30841</v>
      </c>
      <c r="K45" s="50">
        <f>IF(ISERROR(J46/J45),0,J46/J45)</f>
        <v>30.684251483414936</v>
      </c>
      <c r="L45" s="178">
        <f>'輸入月別'!AI29</f>
        <v>40075</v>
      </c>
      <c r="M45" s="50">
        <f>IF(ISERROR(L46/L45),0,L46/L45)</f>
        <v>32.85649407361198</v>
      </c>
      <c r="N45" s="40">
        <f>'輸入月別'!AQ29</f>
        <v>35858</v>
      </c>
      <c r="O45" s="50">
        <f>IF(ISERROR(N46/N45),0,N46/N45)</f>
        <v>31.505382341457974</v>
      </c>
      <c r="P45" s="40">
        <f>'輸入月別'!C66</f>
        <v>32234</v>
      </c>
      <c r="Q45" s="50">
        <f>IF(ISERROR(P46/P45),0,P46/P45)</f>
        <v>35.178134888626914</v>
      </c>
      <c r="R45" s="40">
        <f>'輸入月別'!K66</f>
        <v>48879</v>
      </c>
      <c r="S45" s="50">
        <f>IF(ISERROR(R46/R45),0,R46/R45)</f>
        <v>25.825753391026822</v>
      </c>
      <c r="T45" s="40">
        <f>'輸入月別'!S66</f>
        <v>32025</v>
      </c>
      <c r="U45" s="50">
        <f>IF(ISERROR(T46/T45),0,T46/T45)</f>
        <v>30.046775956284154</v>
      </c>
      <c r="V45" s="178">
        <f>'輸入月別'!AA66</f>
        <v>39721</v>
      </c>
      <c r="W45" s="50">
        <f>IF(ISERROR(V46/V45),0,V46/V45)</f>
        <v>32.33601873064626</v>
      </c>
      <c r="X45" s="40">
        <f>'輸入月別'!AI66</f>
        <v>34220</v>
      </c>
      <c r="Y45" s="50">
        <f>IF(ISERROR(X46/X45),0,X46/X45)</f>
        <v>31.50406195207481</v>
      </c>
      <c r="Z45" s="40">
        <f>'輸入月別'!AQ66</f>
        <v>36263</v>
      </c>
      <c r="AA45" s="50">
        <f>IF(ISERROR(Z46/Z45),0,Z46/Z45)</f>
        <v>26.57620715329675</v>
      </c>
      <c r="AB45" s="184">
        <f aca="true" t="shared" si="2" ref="AB45:AB56">D45+F45+H45+J45+L45+N45+P45+R45+T45+V45+X45+Z45</f>
        <v>426680</v>
      </c>
      <c r="AC45" s="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9"/>
      <c r="BT45" s="29"/>
      <c r="BU45" s="29"/>
      <c r="BV45" s="29"/>
      <c r="BW45" s="29"/>
      <c r="BX45" s="29"/>
      <c r="BY45" s="29"/>
    </row>
    <row r="46" spans="1:77" ht="13.5" customHeight="1">
      <c r="A46" s="202"/>
      <c r="B46" s="6">
        <v>14964515</v>
      </c>
      <c r="C46" s="6">
        <v>11078807</v>
      </c>
      <c r="D46" s="159">
        <f>'輸入月別'!D29</f>
        <v>1187947</v>
      </c>
      <c r="E46" s="52"/>
      <c r="F46" s="6">
        <f>'輸入月別'!L29</f>
        <v>819280</v>
      </c>
      <c r="G46" s="52"/>
      <c r="H46" s="187">
        <f>'輸入月別'!T29</f>
        <v>902584</v>
      </c>
      <c r="I46" s="52"/>
      <c r="J46" s="187">
        <f>'輸入月別'!AB29</f>
        <v>946333</v>
      </c>
      <c r="K46" s="52"/>
      <c r="L46" s="187">
        <f>'輸入月別'!AJ29</f>
        <v>1316724</v>
      </c>
      <c r="M46" s="52"/>
      <c r="N46" s="6">
        <f>'輸入月別'!AR29</f>
        <v>1129720</v>
      </c>
      <c r="O46" s="52"/>
      <c r="P46" s="175">
        <f>'輸入月別'!D66</f>
        <v>1133932</v>
      </c>
      <c r="Q46" s="52"/>
      <c r="R46" s="6">
        <f>'輸入月別'!L66</f>
        <v>1262337</v>
      </c>
      <c r="S46" s="52"/>
      <c r="T46" s="175">
        <f>'輸入月別'!T66</f>
        <v>962248</v>
      </c>
      <c r="U46" s="70"/>
      <c r="V46" s="175">
        <f>'輸入月別'!AB66</f>
        <v>1284419</v>
      </c>
      <c r="W46" s="51"/>
      <c r="X46" s="6">
        <f>'輸入月別'!AJ66</f>
        <v>1078069</v>
      </c>
      <c r="Y46" s="70"/>
      <c r="Z46" s="6">
        <f>'輸入月別'!AR66</f>
        <v>963733</v>
      </c>
      <c r="AA46" s="70"/>
      <c r="AB46" s="188">
        <f t="shared" si="2"/>
        <v>12987326</v>
      </c>
      <c r="AC46" s="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9"/>
      <c r="BT46" s="29"/>
      <c r="BU46" s="29"/>
      <c r="BV46" s="29"/>
      <c r="BW46" s="29"/>
      <c r="BX46" s="29"/>
      <c r="BY46" s="29"/>
    </row>
    <row r="47" spans="1:77" ht="13.5" customHeight="1">
      <c r="A47" s="200" t="s">
        <v>66</v>
      </c>
      <c r="B47" s="37">
        <v>307062</v>
      </c>
      <c r="C47" s="37">
        <v>347959</v>
      </c>
      <c r="D47" s="160">
        <f>'輸入月別'!C30</f>
        <v>38955</v>
      </c>
      <c r="E47" s="50">
        <f>IF(ISERROR(D48/D47),0,D48/D47)</f>
        <v>26.749788217173663</v>
      </c>
      <c r="F47" s="38">
        <f>'輸入月別'!K30</f>
        <v>18394</v>
      </c>
      <c r="G47" s="50">
        <f>IF(ISERROR(F48/F47),0,F48/F47)</f>
        <v>50.98488637599217</v>
      </c>
      <c r="H47" s="195">
        <f>'輸入月別'!S30</f>
        <v>16852</v>
      </c>
      <c r="I47" s="50">
        <f>IF(ISERROR(H48/H47),0,H48/H47)</f>
        <v>58.80334678376454</v>
      </c>
      <c r="J47" s="38">
        <f>'輸入月別'!AA30</f>
        <v>17755</v>
      </c>
      <c r="K47" s="50">
        <f>IF(ISERROR(J48/J47),0,J48/J47)</f>
        <v>50.21503801745987</v>
      </c>
      <c r="L47" s="39">
        <f>'輸入月別'!AI30</f>
        <v>23942</v>
      </c>
      <c r="M47" s="50">
        <f>IF(ISERROR(L48/L47),0,L48/L47)</f>
        <v>41.802021552084206</v>
      </c>
      <c r="N47" s="39">
        <f>'輸入月別'!AQ30</f>
        <v>30961</v>
      </c>
      <c r="O47" s="50">
        <f>IF(ISERROR(N48/N47),0,N48/N47)</f>
        <v>41.24233713381351</v>
      </c>
      <c r="P47" s="39">
        <f>'輸入月別'!C67</f>
        <v>27541</v>
      </c>
      <c r="Q47" s="58">
        <f>IF(ISERROR(P48/P47),0,P48/P47)</f>
        <v>46.773428706292435</v>
      </c>
      <c r="R47" s="39">
        <f>'輸入月別'!K67</f>
        <v>32312</v>
      </c>
      <c r="S47" s="58">
        <f>IF(ISERROR(R48/R47),0,R48/R47)</f>
        <v>44.95138029215152</v>
      </c>
      <c r="T47" s="39">
        <f>'輸入月別'!S67</f>
        <v>29293</v>
      </c>
      <c r="U47" s="58">
        <f>IF(ISERROR(T48/T47),0,T48/T47)</f>
        <v>42.78517051855392</v>
      </c>
      <c r="V47" s="39">
        <f>'輸入月別'!AA67</f>
        <v>30365</v>
      </c>
      <c r="W47" s="58">
        <f>IF(ISERROR(V48/V47),0,V48/V47)</f>
        <v>45.64307590976453</v>
      </c>
      <c r="X47" s="39">
        <f>'輸入月別'!AI67</f>
        <v>15563</v>
      </c>
      <c r="Y47" s="50">
        <f>IF(ISERROR(X48/X47),0,X48/X47)</f>
        <v>67.37736940178628</v>
      </c>
      <c r="Z47" s="39">
        <f>'輸入月別'!AQ67</f>
        <v>29484</v>
      </c>
      <c r="AA47" s="50">
        <f>IF(ISERROR(Z48/Z47),0,Z48/Z47)</f>
        <v>43.15818749152083</v>
      </c>
      <c r="AB47" s="45">
        <f t="shared" si="2"/>
        <v>311417</v>
      </c>
      <c r="AC47" s="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9"/>
      <c r="BT47" s="29"/>
      <c r="BU47" s="29"/>
      <c r="BV47" s="29"/>
      <c r="BW47" s="29"/>
      <c r="BX47" s="29"/>
      <c r="BY47" s="29"/>
    </row>
    <row r="48" spans="1:77" ht="13.5" customHeight="1">
      <c r="A48" s="244"/>
      <c r="B48" s="8">
        <v>10061252</v>
      </c>
      <c r="C48" s="8">
        <v>12404590</v>
      </c>
      <c r="D48" s="157">
        <f>'輸入月別'!D30</f>
        <v>1042038</v>
      </c>
      <c r="E48" s="52"/>
      <c r="F48" s="10">
        <f>'輸入月別'!L30</f>
        <v>937816</v>
      </c>
      <c r="G48" s="52"/>
      <c r="H48" s="173">
        <f>'輸入月別'!T30</f>
        <v>990954</v>
      </c>
      <c r="I48" s="52"/>
      <c r="J48" s="10">
        <f>'輸入月別'!AB30</f>
        <v>891568</v>
      </c>
      <c r="K48" s="50"/>
      <c r="L48" s="12">
        <f>'輸入月別'!AJ30</f>
        <v>1000824</v>
      </c>
      <c r="M48" s="50"/>
      <c r="N48" s="12">
        <f>'輸入月別'!AR30</f>
        <v>1276904</v>
      </c>
      <c r="O48" s="50"/>
      <c r="P48" s="12">
        <f>'輸入月別'!D67</f>
        <v>1288187</v>
      </c>
      <c r="Q48" s="50"/>
      <c r="R48" s="12">
        <f>'輸入月別'!L67</f>
        <v>1452469</v>
      </c>
      <c r="S48" s="50"/>
      <c r="T48" s="12">
        <f>'輸入月別'!T67</f>
        <v>1253306</v>
      </c>
      <c r="U48" s="71"/>
      <c r="V48" s="12">
        <f>'輸入月別'!AB67</f>
        <v>1385952</v>
      </c>
      <c r="W48" s="72"/>
      <c r="X48" s="12">
        <f>'輸入月別'!AJ67</f>
        <v>1048594</v>
      </c>
      <c r="Y48" s="71"/>
      <c r="Z48" s="12">
        <f>'輸入月別'!AR67</f>
        <v>1272476</v>
      </c>
      <c r="AA48" s="71"/>
      <c r="AB48" s="17">
        <f t="shared" si="2"/>
        <v>13841088</v>
      </c>
      <c r="AC48" s="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9"/>
      <c r="BT48" s="29"/>
      <c r="BU48" s="29"/>
      <c r="BV48" s="29"/>
      <c r="BW48" s="29"/>
      <c r="BX48" s="29"/>
      <c r="BY48" s="29"/>
    </row>
    <row r="49" spans="1:77" ht="13.5" customHeight="1">
      <c r="A49" s="200" t="s">
        <v>67</v>
      </c>
      <c r="B49" s="37">
        <v>635757</v>
      </c>
      <c r="C49" s="37">
        <v>609694</v>
      </c>
      <c r="D49" s="158">
        <f>'輸入月別'!C31</f>
        <v>62649</v>
      </c>
      <c r="E49" s="50">
        <f>IF(ISERROR(D50/D49),0,D50/D49)</f>
        <v>21.65499848361506</v>
      </c>
      <c r="F49" s="197">
        <f>'輸入月別'!K31</f>
        <v>63718</v>
      </c>
      <c r="G49" s="50">
        <f>IF(ISERROR(F50/F49),0,F50/F49)</f>
        <v>22.706691986565804</v>
      </c>
      <c r="H49" s="37">
        <f>'輸入月別'!S31</f>
        <v>44599</v>
      </c>
      <c r="I49" s="50">
        <f>IF(ISERROR(H50/H49),0,H50/H49)</f>
        <v>27.16025022982578</v>
      </c>
      <c r="J49" s="37">
        <f>'輸入月別'!AA31</f>
        <v>16817</v>
      </c>
      <c r="K49" s="58">
        <f>IF(ISERROR(J50/J49),0,J50/J49)</f>
        <v>60.15252423143248</v>
      </c>
      <c r="L49" s="37">
        <f>'輸入月別'!AI31</f>
        <v>53606</v>
      </c>
      <c r="M49" s="58">
        <f>IF(ISERROR(L50/L49),0,L50/L49)</f>
        <v>28.571503189941424</v>
      </c>
      <c r="N49" s="37">
        <f>'輸入月別'!AQ31</f>
        <v>35231</v>
      </c>
      <c r="O49" s="58">
        <f>IF(ISERROR(N50/N49),0,N50/N49)</f>
        <v>41.34568987539383</v>
      </c>
      <c r="P49" s="37">
        <f>'輸入月別'!C68</f>
        <v>52895</v>
      </c>
      <c r="Q49" s="58">
        <f>IF(ISERROR(P50/P49),0,P50/P49)</f>
        <v>29.320899896020418</v>
      </c>
      <c r="R49" s="37">
        <f>'輸入月別'!K68</f>
        <v>40392</v>
      </c>
      <c r="S49" s="58">
        <f>IF(ISERROR(R50/R49),0,R50/R49)</f>
        <v>59.08717072687661</v>
      </c>
      <c r="T49" s="37">
        <f>'輸入月別'!S68</f>
        <v>41040</v>
      </c>
      <c r="U49" s="58">
        <f>IF(ISERROR(T50/T49),0,T50/T49)</f>
        <v>32.31620370370371</v>
      </c>
      <c r="V49" s="37">
        <f>'輸入月別'!AA68</f>
        <v>57246</v>
      </c>
      <c r="W49" s="58">
        <f>IF(ISERROR(V50/V49),0,V50/V49)</f>
        <v>63.7068441463159</v>
      </c>
      <c r="X49" s="37">
        <f>'輸入月別'!AI68</f>
        <v>63181</v>
      </c>
      <c r="Y49" s="58">
        <f>IF(ISERROR(X50/X49),0,X50/X49)</f>
        <v>25.952010889349648</v>
      </c>
      <c r="Z49" s="37">
        <f>'輸入月別'!AQ68</f>
        <v>50420</v>
      </c>
      <c r="AA49" s="58">
        <f>IF(ISERROR(Z50/Z49),0,Z50/Z49)</f>
        <v>62.16751289170964</v>
      </c>
      <c r="AB49" s="45">
        <f t="shared" si="2"/>
        <v>581794</v>
      </c>
      <c r="AC49" s="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9"/>
      <c r="BT49" s="29"/>
      <c r="BU49" s="29"/>
      <c r="BV49" s="29"/>
      <c r="BW49" s="29"/>
      <c r="BX49" s="29"/>
      <c r="BY49" s="29"/>
    </row>
    <row r="50" spans="1:77" ht="13.5" customHeight="1">
      <c r="A50" s="202"/>
      <c r="B50" s="6">
        <v>15969958</v>
      </c>
      <c r="C50" s="6">
        <v>17161882</v>
      </c>
      <c r="D50" s="159">
        <f>'輸入月別'!D31</f>
        <v>1356664</v>
      </c>
      <c r="E50" s="52"/>
      <c r="F50" s="198">
        <f>'輸入月別'!L31</f>
        <v>1446825</v>
      </c>
      <c r="G50" s="52"/>
      <c r="H50" s="6">
        <f>'輸入月別'!T31</f>
        <v>1211320</v>
      </c>
      <c r="I50" s="52"/>
      <c r="J50" s="6">
        <f>'輸入月別'!AB31</f>
        <v>1011585</v>
      </c>
      <c r="K50" s="52"/>
      <c r="L50" s="6">
        <f>'輸入月別'!AJ31</f>
        <v>1531604</v>
      </c>
      <c r="M50" s="52"/>
      <c r="N50" s="6">
        <f>'輸入月別'!AR31</f>
        <v>1456650</v>
      </c>
      <c r="O50" s="52"/>
      <c r="P50" s="6">
        <f>'輸入月別'!D68</f>
        <v>1550929</v>
      </c>
      <c r="Q50" s="52"/>
      <c r="R50" s="6">
        <f>'輸入月別'!L68</f>
        <v>2386649</v>
      </c>
      <c r="S50" s="52"/>
      <c r="T50" s="6">
        <f>'輸入月別'!T68</f>
        <v>1326257</v>
      </c>
      <c r="U50" s="70"/>
      <c r="V50" s="6">
        <f>'輸入月別'!AB68</f>
        <v>3646962</v>
      </c>
      <c r="W50" s="51"/>
      <c r="X50" s="6">
        <f>'輸入月別'!AJ68</f>
        <v>1639674</v>
      </c>
      <c r="Y50" s="70"/>
      <c r="Z50" s="6">
        <f>'輸入月別'!AR68</f>
        <v>3134486</v>
      </c>
      <c r="AA50" s="70"/>
      <c r="AB50" s="17">
        <f t="shared" si="2"/>
        <v>21699605</v>
      </c>
      <c r="AC50" s="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9"/>
      <c r="BT50" s="29"/>
      <c r="BU50" s="29"/>
      <c r="BV50" s="29"/>
      <c r="BW50" s="29"/>
      <c r="BX50" s="29"/>
      <c r="BY50" s="29"/>
    </row>
    <row r="51" spans="1:77" ht="13.5" customHeight="1">
      <c r="A51" s="200" t="s">
        <v>22</v>
      </c>
      <c r="B51" s="37">
        <v>144610</v>
      </c>
      <c r="C51" s="37">
        <v>142752</v>
      </c>
      <c r="D51" s="160">
        <f>'輸入月別'!C32</f>
        <v>13456</v>
      </c>
      <c r="E51" s="50">
        <f>IF(ISERROR(D52/D51),0,D52/D51)</f>
        <v>58.263005350772886</v>
      </c>
      <c r="F51" s="38">
        <f>'輸入月別'!K32</f>
        <v>8153</v>
      </c>
      <c r="G51" s="50">
        <f>IF(ISERROR(F52/F51),0,F52/F51)</f>
        <v>72.41714706243101</v>
      </c>
      <c r="H51" s="38">
        <f>'輸入月別'!S32</f>
        <v>5676</v>
      </c>
      <c r="I51" s="50">
        <f>IF(ISERROR(H52/H51),0,H52/H51)</f>
        <v>96.28699788583509</v>
      </c>
      <c r="J51" s="38">
        <f>'輸入月別'!AA32</f>
        <v>13289</v>
      </c>
      <c r="K51" s="50">
        <f>IF(ISERROR(J52/J51),0,J52/J51)</f>
        <v>52.4348709458951</v>
      </c>
      <c r="L51" s="38">
        <f>'輸入月別'!AI32</f>
        <v>8516</v>
      </c>
      <c r="M51" s="50">
        <f>IF(ISERROR(L52/L51),0,L52/L51)</f>
        <v>91.58337247534054</v>
      </c>
      <c r="N51" s="38">
        <f>'輸入月別'!AQ32</f>
        <v>9915</v>
      </c>
      <c r="O51" s="50">
        <f>IF(ISERROR(N52/N51),0,N52/N51)</f>
        <v>72.31981845688351</v>
      </c>
      <c r="P51" s="38">
        <f>'輸入月別'!C69</f>
        <v>10812</v>
      </c>
      <c r="Q51" s="58">
        <f>IF(ISERROR(P52/P51),0,P52/P51)</f>
        <v>59.96328153903071</v>
      </c>
      <c r="R51" s="38">
        <f>'輸入月別'!K69</f>
        <v>10574</v>
      </c>
      <c r="S51" s="58">
        <f>IF(ISERROR(R52/R51),0,R52/R51)</f>
        <v>68.22839039152639</v>
      </c>
      <c r="T51" s="38">
        <f>'輸入月別'!S69</f>
        <v>8059</v>
      </c>
      <c r="U51" s="58">
        <f>IF(ISERROR(T52/T51),0,T52/T51)</f>
        <v>70.47983620796624</v>
      </c>
      <c r="V51" s="38">
        <f>'輸入月別'!AA69</f>
        <v>11703</v>
      </c>
      <c r="W51" s="58">
        <f>IF(ISERROR(V52/V51),0,V52/V51)</f>
        <v>70.70375117491241</v>
      </c>
      <c r="X51" s="38">
        <f>'輸入月別'!AI69</f>
        <v>8776</v>
      </c>
      <c r="Y51" s="58">
        <f>IF(ISERROR(X52/X51),0,X52/X51)</f>
        <v>67.41077939835917</v>
      </c>
      <c r="Z51" s="38">
        <f>'輸入月別'!AQ69</f>
        <v>5423</v>
      </c>
      <c r="AA51" s="58">
        <f>IF(ISERROR(Z52/Z51),0,Z52/Z51)</f>
        <v>130.45841784989858</v>
      </c>
      <c r="AB51" s="45">
        <f t="shared" si="2"/>
        <v>114352</v>
      </c>
      <c r="AC51" s="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9"/>
      <c r="BT51" s="29"/>
      <c r="BU51" s="29"/>
      <c r="BV51" s="29"/>
      <c r="BW51" s="29"/>
      <c r="BX51" s="29"/>
      <c r="BY51" s="29"/>
    </row>
    <row r="52" spans="1:77" ht="13.5" customHeight="1">
      <c r="A52" s="202"/>
      <c r="B52" s="6">
        <v>5961227</v>
      </c>
      <c r="C52" s="6">
        <v>6571526</v>
      </c>
      <c r="D52" s="157">
        <f>'輸入月別'!D32</f>
        <v>783987</v>
      </c>
      <c r="E52" s="52"/>
      <c r="F52" s="10">
        <f>'輸入月別'!L32</f>
        <v>590417</v>
      </c>
      <c r="G52" s="52"/>
      <c r="H52" s="10">
        <f>'輸入月別'!T32</f>
        <v>546525</v>
      </c>
      <c r="I52" s="52"/>
      <c r="J52" s="10">
        <f>'輸入月別'!AB32</f>
        <v>696807</v>
      </c>
      <c r="K52" s="50"/>
      <c r="L52" s="10">
        <f>'輸入月別'!AJ32</f>
        <v>779924</v>
      </c>
      <c r="M52" s="50"/>
      <c r="N52" s="10">
        <f>'輸入月別'!AR32</f>
        <v>717051</v>
      </c>
      <c r="O52" s="50"/>
      <c r="P52" s="10">
        <f>'輸入月別'!D69</f>
        <v>648323</v>
      </c>
      <c r="Q52" s="50"/>
      <c r="R52" s="10">
        <f>'輸入月別'!L69</f>
        <v>721447</v>
      </c>
      <c r="S52" s="50"/>
      <c r="T52" s="10">
        <f>'輸入月別'!T69</f>
        <v>567997</v>
      </c>
      <c r="U52" s="51"/>
      <c r="V52" s="199">
        <f>'輸入月別'!AB69</f>
        <v>827446</v>
      </c>
      <c r="W52" s="70"/>
      <c r="X52" s="10">
        <f>'輸入月別'!AJ69</f>
        <v>591597</v>
      </c>
      <c r="Y52" s="51"/>
      <c r="Z52" s="10">
        <f>'輸入月別'!AR69</f>
        <v>707476</v>
      </c>
      <c r="AA52" s="51"/>
      <c r="AB52" s="17">
        <f t="shared" si="2"/>
        <v>8178997</v>
      </c>
      <c r="AC52" s="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9"/>
      <c r="BT52" s="29"/>
      <c r="BU52" s="29"/>
      <c r="BV52" s="29"/>
      <c r="BW52" s="29"/>
      <c r="BX52" s="29"/>
      <c r="BY52" s="29"/>
    </row>
    <row r="53" spans="1:77" ht="13.5" customHeight="1">
      <c r="A53" s="200" t="s">
        <v>18</v>
      </c>
      <c r="B53" s="37">
        <v>315217</v>
      </c>
      <c r="C53" s="37">
        <v>387744</v>
      </c>
      <c r="D53" s="160">
        <f>'輸入月別'!C33</f>
        <v>33260</v>
      </c>
      <c r="E53" s="50">
        <f>IF(ISERROR(D54/D53),0,D54/D53)</f>
        <v>44.80466025255562</v>
      </c>
      <c r="F53" s="38">
        <f>'輸入月別'!K33</f>
        <v>31564</v>
      </c>
      <c r="G53" s="50">
        <f>IF(ISERROR(F54/F53),0,F54/F53)</f>
        <v>42.85261690533519</v>
      </c>
      <c r="H53" s="38">
        <f>'輸入月別'!S33</f>
        <v>49803</v>
      </c>
      <c r="I53" s="50">
        <f>IF(ISERROR(H54/H53),0,H54/H53)</f>
        <v>25.87924422223561</v>
      </c>
      <c r="J53" s="38">
        <f>'輸入月別'!AA33</f>
        <v>37301</v>
      </c>
      <c r="K53" s="58">
        <f>IF(ISERROR(J54/J53),0,J54/J53)</f>
        <v>40.690624916222085</v>
      </c>
      <c r="L53" s="39">
        <f>'輸入月別'!AI33</f>
        <v>41476</v>
      </c>
      <c r="M53" s="58">
        <f>IF(ISERROR(L54/L53),0,L54/L53)</f>
        <v>37.21798148326743</v>
      </c>
      <c r="N53" s="177">
        <f>'輸入月別'!AQ33</f>
        <v>45366</v>
      </c>
      <c r="O53" s="58">
        <f>IF(ISERROR(N54/N53),0,N54/N53)</f>
        <v>36.28320768857735</v>
      </c>
      <c r="P53" s="39">
        <f>'輸入月別'!C70</f>
        <v>43426</v>
      </c>
      <c r="Q53" s="58">
        <f>IF(ISERROR(P54/P53),0,P54/P53)</f>
        <v>40.05245705337816</v>
      </c>
      <c r="R53" s="39">
        <f>'輸入月別'!K70</f>
        <v>45516</v>
      </c>
      <c r="S53" s="58">
        <f>IF(ISERROR(R54/R53),0,R54/R53)</f>
        <v>34.286272958959486</v>
      </c>
      <c r="T53" s="39">
        <f>'輸入月別'!S70</f>
        <v>28746</v>
      </c>
      <c r="U53" s="58">
        <f>IF(ISERROR(T54/T53),0,T54/T53)</f>
        <v>40.601648925067835</v>
      </c>
      <c r="V53" s="39">
        <f>'輸入月別'!AA70</f>
        <v>47091</v>
      </c>
      <c r="W53" s="58">
        <f>IF(ISERROR(V54/V53),0,V54/V53)</f>
        <v>34.63046017285681</v>
      </c>
      <c r="X53" s="39">
        <f>'輸入月別'!AI70</f>
        <v>35343</v>
      </c>
      <c r="Y53" s="58">
        <f>IF(ISERROR(X54/X53),0,X54/X53)</f>
        <v>41.966188495600264</v>
      </c>
      <c r="Z53" s="39">
        <f>'輸入月別'!AQ70</f>
        <v>31637</v>
      </c>
      <c r="AA53" s="58">
        <f>IF(ISERROR(Z54/Z53),0,Z54/Z53)</f>
        <v>51.87223820210513</v>
      </c>
      <c r="AB53" s="45">
        <f t="shared" si="2"/>
        <v>470529</v>
      </c>
      <c r="AC53" s="3"/>
      <c r="AD53" s="5"/>
      <c r="AE53" s="22"/>
      <c r="AF53" s="22"/>
      <c r="AG53" s="22"/>
      <c r="AH53" s="5"/>
      <c r="AI53" s="5"/>
      <c r="AJ53" s="23"/>
      <c r="AK53" s="5"/>
      <c r="AL53" s="22"/>
      <c r="AM53" s="22"/>
      <c r="AN53" s="22"/>
      <c r="AO53" s="5"/>
      <c r="AP53" s="5"/>
      <c r="AQ53" s="23"/>
      <c r="AR53" s="5"/>
      <c r="AS53" s="22"/>
      <c r="AT53" s="22"/>
      <c r="AU53" s="22"/>
      <c r="AV53" s="5"/>
      <c r="AW53" s="5"/>
      <c r="AX53" s="23"/>
      <c r="AY53" s="5"/>
      <c r="AZ53" s="22"/>
      <c r="BA53" s="22"/>
      <c r="BB53" s="22"/>
      <c r="BC53" s="5"/>
      <c r="BD53" s="5"/>
      <c r="BE53" s="23"/>
      <c r="BF53" s="5"/>
      <c r="BG53" s="22"/>
      <c r="BH53" s="22"/>
      <c r="BI53" s="22"/>
      <c r="BJ53" s="5"/>
      <c r="BK53" s="5"/>
      <c r="BL53" s="23"/>
      <c r="BM53" s="5"/>
      <c r="BN53" s="22"/>
      <c r="BO53" s="22"/>
      <c r="BP53" s="22"/>
      <c r="BQ53" s="5"/>
      <c r="BR53" s="5"/>
      <c r="BS53" s="29"/>
      <c r="BT53" s="29"/>
      <c r="BU53" s="29"/>
      <c r="BV53" s="29"/>
      <c r="BW53" s="29"/>
      <c r="BX53" s="29"/>
      <c r="BY53" s="29"/>
    </row>
    <row r="54" spans="1:77" ht="13.5" customHeight="1">
      <c r="A54" s="202"/>
      <c r="B54" s="6">
        <v>8852969</v>
      </c>
      <c r="C54" s="6">
        <v>13022844</v>
      </c>
      <c r="D54" s="157">
        <f>'輸入月別'!D33</f>
        <v>1490203</v>
      </c>
      <c r="E54" s="52"/>
      <c r="F54" s="173">
        <f>'輸入月別'!L33</f>
        <v>1352600</v>
      </c>
      <c r="G54" s="52"/>
      <c r="H54" s="173">
        <f>'輸入月別'!T33</f>
        <v>1288864</v>
      </c>
      <c r="I54" s="52"/>
      <c r="J54" s="173">
        <f>'輸入月別'!AB33</f>
        <v>1517801</v>
      </c>
      <c r="K54" s="50"/>
      <c r="L54" s="12">
        <f>'輸入月別'!AJ33</f>
        <v>1543653</v>
      </c>
      <c r="M54" s="50"/>
      <c r="N54" s="174">
        <f>'輸入月別'!AR33</f>
        <v>1646024</v>
      </c>
      <c r="O54" s="50"/>
      <c r="P54" s="12">
        <f>'輸入月別'!D70</f>
        <v>1739318</v>
      </c>
      <c r="Q54" s="50"/>
      <c r="R54" s="12">
        <f>'輸入月別'!L70</f>
        <v>1560574</v>
      </c>
      <c r="S54" s="50"/>
      <c r="T54" s="12">
        <f>'輸入月別'!T70</f>
        <v>1167135</v>
      </c>
      <c r="U54" s="71"/>
      <c r="V54" s="12">
        <f>'輸入月別'!AB70</f>
        <v>1630783</v>
      </c>
      <c r="W54" s="72"/>
      <c r="X54" s="12">
        <f>'輸入月別'!AJ70</f>
        <v>1483211</v>
      </c>
      <c r="Y54" s="71"/>
      <c r="Z54" s="12">
        <f>'輸入月別'!AR70</f>
        <v>1641082</v>
      </c>
      <c r="AA54" s="71"/>
      <c r="AB54" s="17">
        <f t="shared" si="2"/>
        <v>18061248</v>
      </c>
      <c r="AC54" s="3"/>
      <c r="AD54" s="21"/>
      <c r="AE54" s="22"/>
      <c r="AF54" s="22"/>
      <c r="AG54" s="22"/>
      <c r="AH54" s="5"/>
      <c r="AI54" s="5"/>
      <c r="AJ54" s="23"/>
      <c r="AK54" s="21"/>
      <c r="AL54" s="22"/>
      <c r="AM54" s="22"/>
      <c r="AN54" s="22"/>
      <c r="AO54" s="5"/>
      <c r="AP54" s="5"/>
      <c r="AQ54" s="23"/>
      <c r="AR54" s="21"/>
      <c r="AS54" s="22"/>
      <c r="AT54" s="22"/>
      <c r="AU54" s="22"/>
      <c r="AV54" s="5"/>
      <c r="AW54" s="5"/>
      <c r="AX54" s="23"/>
      <c r="AY54" s="21"/>
      <c r="AZ54" s="22"/>
      <c r="BA54" s="22"/>
      <c r="BB54" s="22"/>
      <c r="BC54" s="5"/>
      <c r="BD54" s="5"/>
      <c r="BE54" s="23"/>
      <c r="BF54" s="21"/>
      <c r="BG54" s="22"/>
      <c r="BH54" s="22"/>
      <c r="BI54" s="22"/>
      <c r="BJ54" s="5"/>
      <c r="BK54" s="5"/>
      <c r="BL54" s="23"/>
      <c r="BM54" s="21"/>
      <c r="BN54" s="22"/>
      <c r="BO54" s="22"/>
      <c r="BP54" s="22"/>
      <c r="BQ54" s="5"/>
      <c r="BR54" s="5"/>
      <c r="BS54" s="29"/>
      <c r="BT54" s="29"/>
      <c r="BU54" s="29"/>
      <c r="BV54" s="29"/>
      <c r="BW54" s="29"/>
      <c r="BX54" s="29"/>
      <c r="BY54" s="29"/>
    </row>
    <row r="55" spans="1:77" ht="13.5" customHeight="1">
      <c r="A55" s="200" t="s">
        <v>68</v>
      </c>
      <c r="B55" s="37">
        <v>352775</v>
      </c>
      <c r="C55" s="37">
        <v>379764</v>
      </c>
      <c r="D55" s="158">
        <f>'輸入月別'!C34</f>
        <v>28493</v>
      </c>
      <c r="E55" s="50">
        <f>IF(ISERROR(D56/D55),0,D56/D55)</f>
        <v>45.54978415751237</v>
      </c>
      <c r="F55" s="37">
        <f>'輸入月別'!K34</f>
        <v>33773</v>
      </c>
      <c r="G55" s="50">
        <f>IF(ISERROR(F56/F55),0,F56/F55)</f>
        <v>37.150119918277916</v>
      </c>
      <c r="H55" s="179">
        <f>'輸入月別'!S34</f>
        <v>31303</v>
      </c>
      <c r="I55" s="50">
        <f>IF(ISERROR(H56/H55),0,H56/H55)</f>
        <v>53.52221831773313</v>
      </c>
      <c r="J55" s="179">
        <f>'輸入月別'!AA34</f>
        <v>33865</v>
      </c>
      <c r="K55" s="58">
        <f>IF(ISERROR(J56/J55),0,J56/J55)</f>
        <v>39.3957773512476</v>
      </c>
      <c r="L55" s="179">
        <f>'輸入月別'!AI34</f>
        <v>40648</v>
      </c>
      <c r="M55" s="58">
        <f>IF(ISERROR(L56/L55),0,L56/L55)</f>
        <v>33.51389982286951</v>
      </c>
      <c r="N55" s="37">
        <f>'輸入月別'!AQ34</f>
        <v>29522</v>
      </c>
      <c r="O55" s="58">
        <f>IF(ISERROR(N56/N55),0,N56/N55)</f>
        <v>48.90390217464942</v>
      </c>
      <c r="P55" s="37">
        <f>'輸入月別'!C71</f>
        <v>42020</v>
      </c>
      <c r="Q55" s="58">
        <f>IF(ISERROR(P56/P55),0,P56/P55)</f>
        <v>43.480199904807236</v>
      </c>
      <c r="R55" s="179">
        <f>'輸入月別'!K71</f>
        <v>41513</v>
      </c>
      <c r="S55" s="58">
        <f>IF(ISERROR(R56/R55),0,R56/R55)</f>
        <v>41.09052585936936</v>
      </c>
      <c r="T55" s="179">
        <f>'輸入月別'!S71</f>
        <v>30846</v>
      </c>
      <c r="U55" s="58">
        <f>IF(ISERROR(T56/T55),0,T56/T55)</f>
        <v>48.22064449199248</v>
      </c>
      <c r="V55" s="37">
        <f>'輸入月別'!AA71</f>
        <v>35738</v>
      </c>
      <c r="W55" s="58">
        <f>IF(ISERROR(V56/V55),0,V56/V55)</f>
        <v>38.566120096256086</v>
      </c>
      <c r="X55" s="37">
        <f>'輸入月別'!AI71</f>
        <v>26317</v>
      </c>
      <c r="Y55" s="58">
        <f>IF(ISERROR(X56/X55),0,X56/X55)</f>
        <v>51.81806436903902</v>
      </c>
      <c r="Z55" s="37">
        <f>'輸入月別'!AQ71</f>
        <v>29580</v>
      </c>
      <c r="AA55" s="58">
        <f>IF(ISERROR(Z56/Z55),0,Z56/Z55)</f>
        <v>44.849560513860716</v>
      </c>
      <c r="AB55" s="185">
        <f t="shared" si="2"/>
        <v>403618</v>
      </c>
      <c r="AC55" s="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9"/>
      <c r="BT55" s="29"/>
      <c r="BU55" s="29"/>
      <c r="BV55" s="29"/>
      <c r="BW55" s="29"/>
      <c r="BX55" s="29"/>
      <c r="BY55" s="29"/>
    </row>
    <row r="56" spans="1:77" ht="13.5" customHeight="1" thickBot="1">
      <c r="A56" s="201"/>
      <c r="B56" s="8">
        <v>11431553</v>
      </c>
      <c r="C56" s="8">
        <v>13540364</v>
      </c>
      <c r="D56" s="161">
        <f>'輸入月別'!D34</f>
        <v>1297850</v>
      </c>
      <c r="E56" s="52" t="s">
        <v>11</v>
      </c>
      <c r="F56" s="8">
        <f>'輸入月別'!L34</f>
        <v>1254671</v>
      </c>
      <c r="G56" s="52" t="s">
        <v>11</v>
      </c>
      <c r="H56" s="189">
        <f>'輸入月別'!T34</f>
        <v>1675406</v>
      </c>
      <c r="I56" s="52" t="s">
        <v>11</v>
      </c>
      <c r="J56" s="189">
        <f>'輸入月別'!AB34</f>
        <v>1334138</v>
      </c>
      <c r="K56" s="52"/>
      <c r="L56" s="189">
        <f>'輸入月別'!AJ34</f>
        <v>1362273</v>
      </c>
      <c r="M56" s="52"/>
      <c r="N56" s="189">
        <f>'輸入月別'!AR34</f>
        <v>1443741</v>
      </c>
      <c r="O56" s="50"/>
      <c r="P56" s="8">
        <f>'輸入月別'!D71</f>
        <v>1827038</v>
      </c>
      <c r="Q56" s="52"/>
      <c r="R56" s="189">
        <f>'輸入月別'!L71</f>
        <v>1705791</v>
      </c>
      <c r="S56" s="52"/>
      <c r="T56" s="189">
        <f>'輸入月別'!T71</f>
        <v>1487414</v>
      </c>
      <c r="U56" s="72"/>
      <c r="V56" s="8">
        <f>'輸入月別'!AB71</f>
        <v>1378276</v>
      </c>
      <c r="W56" s="71"/>
      <c r="X56" s="8">
        <f>'輸入月別'!AJ71</f>
        <v>1363696</v>
      </c>
      <c r="Y56" s="72"/>
      <c r="Z56" s="8">
        <f>'輸入月別'!AR71</f>
        <v>1326650</v>
      </c>
      <c r="AA56" s="72"/>
      <c r="AB56" s="190">
        <f t="shared" si="2"/>
        <v>17456944</v>
      </c>
      <c r="AC56" s="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9"/>
      <c r="BT56" s="29"/>
      <c r="BU56" s="29"/>
      <c r="BV56" s="29"/>
      <c r="BW56" s="29"/>
      <c r="BX56" s="29"/>
      <c r="BY56" s="29"/>
    </row>
    <row r="57" spans="1:77" ht="13.5" customHeight="1">
      <c r="A57" s="203" t="s">
        <v>69</v>
      </c>
      <c r="B57" s="44">
        <v>2337731</v>
      </c>
      <c r="C57" s="44">
        <v>2262825</v>
      </c>
      <c r="D57" s="162">
        <f>D45+D47+D49+D51+D53+D55</f>
        <v>212200</v>
      </c>
      <c r="E57" s="208"/>
      <c r="F57" s="41">
        <f>F45+F47+F49+F51+F53+F55</f>
        <v>183239</v>
      </c>
      <c r="G57" s="221"/>
      <c r="H57" s="186">
        <f>H45+H47+H49+H51+H53+H55</f>
        <v>181773</v>
      </c>
      <c r="I57" s="221"/>
      <c r="J57" s="186">
        <f>J45+J47+J49+J51+J53+J55</f>
        <v>149868</v>
      </c>
      <c r="K57" s="221"/>
      <c r="L57" s="186">
        <f>L45+L47+L49+L51+L53+L55</f>
        <v>208263</v>
      </c>
      <c r="M57" s="221"/>
      <c r="N57" s="41">
        <f>N45+N47+N49+N51+N53+N55</f>
        <v>186853</v>
      </c>
      <c r="O57" s="221"/>
      <c r="P57" s="41">
        <f>P45+P47+P49+P51+P53+P55</f>
        <v>208928</v>
      </c>
      <c r="Q57" s="221"/>
      <c r="R57" s="186">
        <f>R45+R47+R49+R51+R53+R55</f>
        <v>219186</v>
      </c>
      <c r="S57" s="221"/>
      <c r="T57" s="186">
        <f>T45+T47+T49+T51+T53+T55</f>
        <v>170009</v>
      </c>
      <c r="U57" s="221"/>
      <c r="V57" s="41">
        <f>V45+V47+V49+V51+V53+V55</f>
        <v>221864</v>
      </c>
      <c r="W57" s="221"/>
      <c r="X57" s="41">
        <f>X45+X47+X49+X51+X53+X55</f>
        <v>183400</v>
      </c>
      <c r="Y57" s="221"/>
      <c r="Z57" s="41">
        <f>Z45+Z47+Z49+Z51+Z53+Z55</f>
        <v>182807</v>
      </c>
      <c r="AA57" s="249"/>
      <c r="AB57" s="184">
        <f>AB45+AB47+AB49+AB51+AB53+AB55</f>
        <v>2308390</v>
      </c>
      <c r="AC57" s="3"/>
      <c r="AD57" s="145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9"/>
      <c r="BT57" s="29"/>
      <c r="BU57" s="29"/>
      <c r="BV57" s="29"/>
      <c r="BW57" s="29"/>
      <c r="BX57" s="29"/>
      <c r="BY57" s="29"/>
    </row>
    <row r="58" spans="1:77" ht="13.5" customHeight="1">
      <c r="A58" s="202"/>
      <c r="B58" s="8">
        <v>67241474</v>
      </c>
      <c r="C58" s="8">
        <v>73780013</v>
      </c>
      <c r="D58" s="159">
        <f>D46+D48+D50+D52+D54+D56</f>
        <v>7158689</v>
      </c>
      <c r="E58" s="209"/>
      <c r="F58" s="10">
        <f>F46+F48+F50+F52+F54+F56</f>
        <v>6401609</v>
      </c>
      <c r="G58" s="222"/>
      <c r="H58" s="191">
        <f>H46+H48+H50+H52+H54+H56</f>
        <v>6615653</v>
      </c>
      <c r="I58" s="222"/>
      <c r="J58" s="191">
        <f>J46+J48+J50+J52+J54+J56</f>
        <v>6398232</v>
      </c>
      <c r="K58" s="222"/>
      <c r="L58" s="191">
        <f>L46+L48+L50+L52+L54+L56</f>
        <v>7535002</v>
      </c>
      <c r="M58" s="222"/>
      <c r="N58" s="191">
        <f>N46+N48+N50+N52+N54+N56</f>
        <v>7670090</v>
      </c>
      <c r="O58" s="222"/>
      <c r="P58" s="10">
        <f>P46+P48+P50+P52+P54+P56</f>
        <v>8187727</v>
      </c>
      <c r="Q58" s="222"/>
      <c r="R58" s="191">
        <f>R46+R48+R50+R52+R54+R56</f>
        <v>9089267</v>
      </c>
      <c r="S58" s="222"/>
      <c r="T58" s="191">
        <f>T46+T48+T50+T52+T54+T56</f>
        <v>6764357</v>
      </c>
      <c r="U58" s="222"/>
      <c r="V58" s="10">
        <f>V46+V48+V50+V52+V54+V56</f>
        <v>10153838</v>
      </c>
      <c r="W58" s="222"/>
      <c r="X58" s="10">
        <f>X46+X48+X50+X52+X54+X56</f>
        <v>7204841</v>
      </c>
      <c r="Y58" s="222"/>
      <c r="Z58" s="10">
        <f>Z46+Z48+Z50+Z52+Z54+Z56</f>
        <v>9045903</v>
      </c>
      <c r="AA58" s="250"/>
      <c r="AB58" s="190">
        <f>AB46+AB48+AB50+AB52+AB54+AB56</f>
        <v>92225208</v>
      </c>
      <c r="AC58" s="3"/>
      <c r="AD58" s="145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9"/>
      <c r="BT58" s="29"/>
      <c r="BU58" s="29"/>
      <c r="BV58" s="29"/>
      <c r="BW58" s="29"/>
      <c r="BX58" s="29"/>
      <c r="BY58" s="29"/>
    </row>
    <row r="59" spans="1:77" ht="13.5" customHeight="1">
      <c r="A59" s="200" t="s">
        <v>70</v>
      </c>
      <c r="B59" s="219"/>
      <c r="C59" s="219"/>
      <c r="D59" s="257"/>
      <c r="E59" s="210"/>
      <c r="F59" s="40">
        <f>D57+F57</f>
        <v>395439</v>
      </c>
      <c r="G59" s="223"/>
      <c r="H59" s="178">
        <f>F59+H57</f>
        <v>577212</v>
      </c>
      <c r="I59" s="223"/>
      <c r="J59" s="178">
        <f>H59+J57</f>
        <v>727080</v>
      </c>
      <c r="K59" s="223"/>
      <c r="L59" s="178">
        <f>J59+L57</f>
        <v>935343</v>
      </c>
      <c r="M59" s="223"/>
      <c r="N59" s="40">
        <f>L59+N57</f>
        <v>1122196</v>
      </c>
      <c r="O59" s="223"/>
      <c r="P59" s="40">
        <f>N59+P57</f>
        <v>1331124</v>
      </c>
      <c r="Q59" s="223"/>
      <c r="R59" s="178">
        <f>P59+R57</f>
        <v>1550310</v>
      </c>
      <c r="S59" s="223"/>
      <c r="T59" s="178">
        <f>R59+T57</f>
        <v>1720319</v>
      </c>
      <c r="U59" s="223"/>
      <c r="V59" s="40">
        <f>T59+V57</f>
        <v>1942183</v>
      </c>
      <c r="W59" s="223"/>
      <c r="X59" s="40">
        <f>V59+X57</f>
        <v>2125583</v>
      </c>
      <c r="Y59" s="223"/>
      <c r="Z59" s="40">
        <f>X59+Z57</f>
        <v>2308390</v>
      </c>
      <c r="AA59" s="253"/>
      <c r="AB59" s="206"/>
      <c r="AC59" s="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9"/>
      <c r="BT59" s="29"/>
      <c r="BU59" s="29"/>
      <c r="BV59" s="29"/>
      <c r="BW59" s="29"/>
      <c r="BX59" s="29"/>
      <c r="BY59" s="29"/>
    </row>
    <row r="60" spans="1:77" ht="13.5" customHeight="1" thickBot="1">
      <c r="A60" s="201"/>
      <c r="B60" s="220"/>
      <c r="C60" s="220"/>
      <c r="D60" s="258"/>
      <c r="E60" s="211"/>
      <c r="F60" s="14">
        <f>D58+F58</f>
        <v>13560298</v>
      </c>
      <c r="G60" s="224"/>
      <c r="H60" s="192">
        <f>F60+H58</f>
        <v>20175951</v>
      </c>
      <c r="I60" s="224"/>
      <c r="J60" s="192">
        <f>H60+J58</f>
        <v>26574183</v>
      </c>
      <c r="K60" s="224"/>
      <c r="L60" s="192">
        <f>J60+L58</f>
        <v>34109185</v>
      </c>
      <c r="M60" s="224"/>
      <c r="N60" s="192">
        <f>L60+N58</f>
        <v>41779275</v>
      </c>
      <c r="O60" s="224"/>
      <c r="P60" s="14">
        <f>N60+P58</f>
        <v>49967002</v>
      </c>
      <c r="Q60" s="224"/>
      <c r="R60" s="192">
        <f>P60+R58</f>
        <v>59056269</v>
      </c>
      <c r="S60" s="224"/>
      <c r="T60" s="192">
        <f>R60+T58</f>
        <v>65820626</v>
      </c>
      <c r="U60" s="224"/>
      <c r="V60" s="14">
        <f>T60+V58</f>
        <v>75974464</v>
      </c>
      <c r="W60" s="224"/>
      <c r="X60" s="14">
        <f>V60+X58</f>
        <v>83179305</v>
      </c>
      <c r="Y60" s="224"/>
      <c r="Z60" s="14">
        <f>X60+Z58</f>
        <v>92225208</v>
      </c>
      <c r="AA60" s="254"/>
      <c r="AB60" s="207"/>
      <c r="AD60" s="5"/>
      <c r="AE60" s="22"/>
      <c r="AF60" s="22"/>
      <c r="AG60" s="22"/>
      <c r="AH60" s="5"/>
      <c r="AI60" s="5"/>
      <c r="AJ60" s="23"/>
      <c r="AK60" s="5"/>
      <c r="AL60" s="22"/>
      <c r="AM60" s="22"/>
      <c r="AN60" s="22"/>
      <c r="AO60" s="5"/>
      <c r="AP60" s="5"/>
      <c r="AQ60" s="23"/>
      <c r="AR60" s="5"/>
      <c r="AS60" s="22"/>
      <c r="AT60" s="22"/>
      <c r="AU60" s="22"/>
      <c r="AV60" s="5"/>
      <c r="AW60" s="5"/>
      <c r="AX60" s="23"/>
      <c r="AY60" s="5"/>
      <c r="AZ60" s="22"/>
      <c r="BA60" s="22"/>
      <c r="BB60" s="22"/>
      <c r="BC60" s="5"/>
      <c r="BD60" s="5"/>
      <c r="BE60" s="23"/>
      <c r="BF60" s="5"/>
      <c r="BG60" s="22"/>
      <c r="BH60" s="22"/>
      <c r="BI60" s="22"/>
      <c r="BJ60" s="5"/>
      <c r="BK60" s="5"/>
      <c r="BL60" s="23"/>
      <c r="BM60" s="5"/>
      <c r="BN60" s="22"/>
      <c r="BO60" s="22"/>
      <c r="BP60" s="22"/>
      <c r="BQ60" s="5"/>
      <c r="BR60" s="5"/>
      <c r="BS60" s="29"/>
      <c r="BT60" s="29"/>
      <c r="BU60" s="29"/>
      <c r="BV60" s="29"/>
      <c r="BW60" s="29"/>
      <c r="BX60" s="29"/>
      <c r="BY60" s="29"/>
    </row>
    <row r="61" spans="6:77" ht="13.5">
      <c r="F61" s="147"/>
      <c r="U61" s="48"/>
      <c r="AD61" s="21"/>
      <c r="AE61" s="22"/>
      <c r="AF61" s="22"/>
      <c r="AG61" s="22"/>
      <c r="AH61" s="5"/>
      <c r="AI61" s="5"/>
      <c r="AJ61" s="23"/>
      <c r="AK61" s="21"/>
      <c r="AL61" s="22"/>
      <c r="AM61" s="22"/>
      <c r="AN61" s="22"/>
      <c r="AO61" s="5"/>
      <c r="AP61" s="5"/>
      <c r="AQ61" s="23"/>
      <c r="AR61" s="21"/>
      <c r="AS61" s="22"/>
      <c r="AT61" s="22"/>
      <c r="AU61" s="22"/>
      <c r="AV61" s="5"/>
      <c r="AW61" s="5"/>
      <c r="AX61" s="23"/>
      <c r="AY61" s="21"/>
      <c r="AZ61" s="22"/>
      <c r="BA61" s="22"/>
      <c r="BB61" s="22"/>
      <c r="BC61" s="5"/>
      <c r="BD61" s="5"/>
      <c r="BE61" s="23"/>
      <c r="BF61" s="21"/>
      <c r="BG61" s="22"/>
      <c r="BH61" s="22"/>
      <c r="BI61" s="22"/>
      <c r="BJ61" s="5"/>
      <c r="BK61" s="5"/>
      <c r="BL61" s="23"/>
      <c r="BM61" s="21"/>
      <c r="BN61" s="22"/>
      <c r="BO61" s="22"/>
      <c r="BP61" s="22"/>
      <c r="BQ61" s="5"/>
      <c r="BR61" s="5"/>
      <c r="BS61" s="29"/>
      <c r="BT61" s="29"/>
      <c r="BU61" s="29"/>
      <c r="BV61" s="29"/>
      <c r="BW61" s="29"/>
      <c r="BX61" s="29"/>
      <c r="BY61" s="29"/>
    </row>
    <row r="62" spans="6:77" ht="13.5">
      <c r="F62" s="148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9"/>
      <c r="BT62" s="29"/>
      <c r="BU62" s="29"/>
      <c r="BV62" s="29"/>
      <c r="BW62" s="29"/>
      <c r="BX62" s="29"/>
      <c r="BY62" s="29"/>
    </row>
    <row r="63" spans="6:77" ht="13.5">
      <c r="F63" s="148"/>
      <c r="Y63" s="4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9"/>
      <c r="BT63" s="29"/>
      <c r="BU63" s="29"/>
      <c r="BV63" s="29"/>
      <c r="BW63" s="29"/>
      <c r="BX63" s="29"/>
      <c r="BY63" s="29"/>
    </row>
    <row r="64" spans="30:77" ht="13.5"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9"/>
      <c r="BT64" s="29"/>
      <c r="BU64" s="29"/>
      <c r="BV64" s="29"/>
      <c r="BW64" s="29"/>
      <c r="BX64" s="29"/>
      <c r="BY64" s="29"/>
    </row>
    <row r="65" spans="30:77" ht="13.5"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9"/>
      <c r="BT65" s="29"/>
      <c r="BU65" s="29"/>
      <c r="BV65" s="29"/>
      <c r="BW65" s="29"/>
      <c r="BX65" s="29"/>
      <c r="BY65" s="29"/>
    </row>
    <row r="66" spans="30:70" ht="13.5"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</row>
    <row r="67" spans="30:70" ht="13.5"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  <row r="68" spans="30:70" ht="13.5"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</row>
    <row r="69" spans="2:70" ht="13.5">
      <c r="B69" s="27"/>
      <c r="C69" s="27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</row>
    <row r="71" spans="2:3" ht="13.5">
      <c r="B71" s="27"/>
      <c r="C71" s="27"/>
    </row>
  </sheetData>
  <sheetProtection/>
  <mergeCells count="125">
    <mergeCell ref="D2:J2"/>
    <mergeCell ref="K59:K60"/>
    <mergeCell ref="M59:M60"/>
    <mergeCell ref="W59:W60"/>
    <mergeCell ref="Y59:Y60"/>
    <mergeCell ref="AA59:AA60"/>
    <mergeCell ref="O59:O60"/>
    <mergeCell ref="Q59:Q60"/>
    <mergeCell ref="S59:S60"/>
    <mergeCell ref="U59:U60"/>
    <mergeCell ref="B59:B60"/>
    <mergeCell ref="D59:D60"/>
    <mergeCell ref="E59:E60"/>
    <mergeCell ref="C59:C60"/>
    <mergeCell ref="G59:G60"/>
    <mergeCell ref="I59:I60"/>
    <mergeCell ref="W29:W30"/>
    <mergeCell ref="Y29:Y30"/>
    <mergeCell ref="AA29:AA30"/>
    <mergeCell ref="S57:S58"/>
    <mergeCell ref="U57:U58"/>
    <mergeCell ref="W57:W58"/>
    <mergeCell ref="Y57:Y58"/>
    <mergeCell ref="AA57:AA58"/>
    <mergeCell ref="U40:U41"/>
    <mergeCell ref="W40:W41"/>
    <mergeCell ref="K29:K30"/>
    <mergeCell ref="M29:M30"/>
    <mergeCell ref="O29:O30"/>
    <mergeCell ref="Q29:Q30"/>
    <mergeCell ref="S29:S30"/>
    <mergeCell ref="U29:U30"/>
    <mergeCell ref="B29:B30"/>
    <mergeCell ref="D29:D30"/>
    <mergeCell ref="E29:E30"/>
    <mergeCell ref="C29:C30"/>
    <mergeCell ref="G29:G30"/>
    <mergeCell ref="I29:I30"/>
    <mergeCell ref="Q27:Q28"/>
    <mergeCell ref="S27:S28"/>
    <mergeCell ref="U27:U28"/>
    <mergeCell ref="W27:W28"/>
    <mergeCell ref="Y27:Y28"/>
    <mergeCell ref="AA27:AA28"/>
    <mergeCell ref="E27:E28"/>
    <mergeCell ref="G27:G28"/>
    <mergeCell ref="I27:I28"/>
    <mergeCell ref="K27:K28"/>
    <mergeCell ref="M27:M28"/>
    <mergeCell ref="O27:O28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M40:M41"/>
    <mergeCell ref="O40:O41"/>
    <mergeCell ref="Q40:Q41"/>
    <mergeCell ref="E40:E41"/>
    <mergeCell ref="G40:G41"/>
    <mergeCell ref="I40:I41"/>
    <mergeCell ref="K40:K41"/>
    <mergeCell ref="S40:S41"/>
    <mergeCell ref="Y42:Y43"/>
    <mergeCell ref="AA42:AA43"/>
    <mergeCell ref="Y40:Y41"/>
    <mergeCell ref="B42:B43"/>
    <mergeCell ref="D42:D43"/>
    <mergeCell ref="E42:E43"/>
    <mergeCell ref="C42:C43"/>
    <mergeCell ref="G42:G43"/>
    <mergeCell ref="I42:I43"/>
    <mergeCell ref="Q57:Q58"/>
    <mergeCell ref="Q42:Q43"/>
    <mergeCell ref="O42:O43"/>
    <mergeCell ref="E57:E58"/>
    <mergeCell ref="G57:G58"/>
    <mergeCell ref="I57:I58"/>
    <mergeCell ref="K57:K58"/>
    <mergeCell ref="K42:K43"/>
    <mergeCell ref="M42:M43"/>
    <mergeCell ref="AB59:AB60"/>
    <mergeCell ref="A3:A4"/>
    <mergeCell ref="A5:A6"/>
    <mergeCell ref="A7:A8"/>
    <mergeCell ref="A9:A10"/>
    <mergeCell ref="A11:A12"/>
    <mergeCell ref="A13:A14"/>
    <mergeCell ref="A15:A16"/>
    <mergeCell ref="M57:M58"/>
    <mergeCell ref="O57:O58"/>
    <mergeCell ref="A17:A18"/>
    <mergeCell ref="A19:A20"/>
    <mergeCell ref="A21:A22"/>
    <mergeCell ref="A23:A24"/>
    <mergeCell ref="AB42:AB43"/>
    <mergeCell ref="AB29:AB30"/>
    <mergeCell ref="S42:S43"/>
    <mergeCell ref="U42:U43"/>
    <mergeCell ref="W42:W43"/>
    <mergeCell ref="AA40:AA41"/>
    <mergeCell ref="A45:A46"/>
    <mergeCell ref="A47:A48"/>
    <mergeCell ref="A49:A50"/>
    <mergeCell ref="A25:A26"/>
    <mergeCell ref="A27:A28"/>
    <mergeCell ref="A29:A30"/>
    <mergeCell ref="A32:A33"/>
    <mergeCell ref="A51:A52"/>
    <mergeCell ref="A53:A54"/>
    <mergeCell ref="A55:A56"/>
    <mergeCell ref="A57:A58"/>
    <mergeCell ref="A59:A60"/>
    <mergeCell ref="A34:A35"/>
    <mergeCell ref="A36:A37"/>
    <mergeCell ref="A40:A41"/>
    <mergeCell ref="A42:A43"/>
    <mergeCell ref="A38:A3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4"/>
  <sheetViews>
    <sheetView zoomScalePageLayoutView="0" workbookViewId="0" topLeftCell="Z13">
      <selection activeCell="AI71" sqref="AI71"/>
    </sheetView>
  </sheetViews>
  <sheetFormatPr defaultColWidth="8.875" defaultRowHeight="13.5"/>
  <cols>
    <col min="1" max="1" width="2.875" style="136" customWidth="1"/>
    <col min="2" max="2" width="15.75390625" style="73" customWidth="1"/>
    <col min="3" max="4" width="11.75390625" style="73" customWidth="1"/>
    <col min="5" max="5" width="8.625" style="73" customWidth="1"/>
    <col min="6" max="7" width="13.75390625" style="73" customWidth="1"/>
    <col min="8" max="9" width="2.875" style="136" customWidth="1"/>
    <col min="10" max="10" width="15.75390625" style="73" customWidth="1"/>
    <col min="11" max="12" width="11.875" style="73" customWidth="1"/>
    <col min="13" max="13" width="8.625" style="73" customWidth="1"/>
    <col min="14" max="15" width="13.75390625" style="73" customWidth="1"/>
    <col min="16" max="17" width="3.00390625" style="140" customWidth="1"/>
    <col min="18" max="18" width="15.75390625" style="73" customWidth="1"/>
    <col min="19" max="20" width="11.625" style="73" customWidth="1"/>
    <col min="21" max="21" width="8.625" style="73" customWidth="1"/>
    <col min="22" max="23" width="13.625" style="73" customWidth="1"/>
    <col min="24" max="25" width="3.00390625" style="140" customWidth="1"/>
    <col min="26" max="26" width="15.75390625" style="73" customWidth="1"/>
    <col min="27" max="28" width="11.625" style="73" customWidth="1"/>
    <col min="29" max="29" width="8.625" style="73" customWidth="1"/>
    <col min="30" max="31" width="13.625" style="73" customWidth="1"/>
    <col min="32" max="33" width="3.00390625" style="140" customWidth="1"/>
    <col min="34" max="34" width="17.125" style="73" customWidth="1"/>
    <col min="35" max="36" width="11.625" style="73" customWidth="1"/>
    <col min="37" max="37" width="8.875" style="73" customWidth="1"/>
    <col min="38" max="39" width="12.625" style="73" customWidth="1"/>
    <col min="40" max="41" width="3.00390625" style="140" customWidth="1"/>
    <col min="42" max="42" width="15.25390625" style="73" customWidth="1"/>
    <col min="43" max="44" width="11.75390625" style="73" customWidth="1"/>
    <col min="45" max="45" width="8.875" style="73" customWidth="1"/>
    <col min="46" max="47" width="13.625" style="73" customWidth="1"/>
    <col min="48" max="48" width="2.875" style="73" customWidth="1"/>
    <col min="49" max="16384" width="8.875" style="73" customWidth="1"/>
  </cols>
  <sheetData>
    <row r="1" spans="2:47" ht="49.5" customHeight="1" thickBot="1">
      <c r="B1" s="235" t="s">
        <v>109</v>
      </c>
      <c r="C1" s="235"/>
      <c r="D1" s="235"/>
      <c r="E1" s="235"/>
      <c r="F1" s="235"/>
      <c r="G1" s="235"/>
      <c r="J1" s="235" t="s">
        <v>111</v>
      </c>
      <c r="K1" s="235"/>
      <c r="L1" s="235"/>
      <c r="M1" s="235"/>
      <c r="N1" s="235"/>
      <c r="O1" s="235"/>
      <c r="R1" s="235" t="s">
        <v>113</v>
      </c>
      <c r="S1" s="235"/>
      <c r="T1" s="235"/>
      <c r="U1" s="235"/>
      <c r="V1" s="235"/>
      <c r="W1" s="235"/>
      <c r="Z1" s="235" t="s">
        <v>115</v>
      </c>
      <c r="AA1" s="235"/>
      <c r="AB1" s="235"/>
      <c r="AC1" s="235"/>
      <c r="AD1" s="235"/>
      <c r="AE1" s="235"/>
      <c r="AH1" s="235" t="s">
        <v>117</v>
      </c>
      <c r="AI1" s="235"/>
      <c r="AJ1" s="235"/>
      <c r="AK1" s="235"/>
      <c r="AL1" s="235"/>
      <c r="AM1" s="235"/>
      <c r="AP1" s="235" t="s">
        <v>119</v>
      </c>
      <c r="AQ1" s="235"/>
      <c r="AR1" s="235"/>
      <c r="AS1" s="235"/>
      <c r="AT1" s="235"/>
      <c r="AU1" s="235"/>
    </row>
    <row r="2" spans="2:47" ht="15" customHeight="1">
      <c r="B2" s="118" t="s">
        <v>32</v>
      </c>
      <c r="C2" s="239" t="s">
        <v>77</v>
      </c>
      <c r="D2" s="239" t="s">
        <v>78</v>
      </c>
      <c r="E2" s="239" t="s">
        <v>31</v>
      </c>
      <c r="F2" s="113" t="s">
        <v>29</v>
      </c>
      <c r="G2" s="114" t="s">
        <v>30</v>
      </c>
      <c r="J2" s="118" t="s">
        <v>32</v>
      </c>
      <c r="K2" s="239" t="s">
        <v>77</v>
      </c>
      <c r="L2" s="239" t="s">
        <v>78</v>
      </c>
      <c r="M2" s="239" t="s">
        <v>31</v>
      </c>
      <c r="N2" s="113" t="s">
        <v>29</v>
      </c>
      <c r="O2" s="114" t="s">
        <v>30</v>
      </c>
      <c r="R2" s="118" t="s">
        <v>32</v>
      </c>
      <c r="S2" s="239" t="s">
        <v>77</v>
      </c>
      <c r="T2" s="239" t="s">
        <v>78</v>
      </c>
      <c r="U2" s="239" t="s">
        <v>31</v>
      </c>
      <c r="V2" s="113" t="s">
        <v>29</v>
      </c>
      <c r="W2" s="114" t="s">
        <v>30</v>
      </c>
      <c r="Z2" s="118" t="s">
        <v>32</v>
      </c>
      <c r="AA2" s="239" t="s">
        <v>77</v>
      </c>
      <c r="AB2" s="239" t="s">
        <v>78</v>
      </c>
      <c r="AC2" s="239" t="s">
        <v>31</v>
      </c>
      <c r="AD2" s="113" t="s">
        <v>29</v>
      </c>
      <c r="AE2" s="114" t="s">
        <v>30</v>
      </c>
      <c r="AH2" s="118" t="s">
        <v>32</v>
      </c>
      <c r="AI2" s="239" t="s">
        <v>77</v>
      </c>
      <c r="AJ2" s="239" t="s">
        <v>78</v>
      </c>
      <c r="AK2" s="239" t="s">
        <v>31</v>
      </c>
      <c r="AL2" s="113" t="s">
        <v>29</v>
      </c>
      <c r="AM2" s="114" t="s">
        <v>30</v>
      </c>
      <c r="AP2" s="118" t="s">
        <v>32</v>
      </c>
      <c r="AQ2" s="239" t="s">
        <v>77</v>
      </c>
      <c r="AR2" s="239" t="s">
        <v>78</v>
      </c>
      <c r="AS2" s="239" t="s">
        <v>31</v>
      </c>
      <c r="AT2" s="113" t="s">
        <v>29</v>
      </c>
      <c r="AU2" s="114" t="s">
        <v>30</v>
      </c>
    </row>
    <row r="3" spans="2:47" ht="15" customHeight="1">
      <c r="B3" s="115" t="s">
        <v>33</v>
      </c>
      <c r="C3" s="240"/>
      <c r="D3" s="240"/>
      <c r="E3" s="240"/>
      <c r="F3" s="119" t="s">
        <v>79</v>
      </c>
      <c r="G3" s="142" t="s">
        <v>80</v>
      </c>
      <c r="J3" s="115" t="s">
        <v>33</v>
      </c>
      <c r="K3" s="240"/>
      <c r="L3" s="240"/>
      <c r="M3" s="240"/>
      <c r="N3" s="119" t="s">
        <v>79</v>
      </c>
      <c r="O3" s="142" t="s">
        <v>80</v>
      </c>
      <c r="R3" s="115" t="s">
        <v>33</v>
      </c>
      <c r="S3" s="240"/>
      <c r="T3" s="240"/>
      <c r="U3" s="240"/>
      <c r="V3" s="119" t="s">
        <v>79</v>
      </c>
      <c r="W3" s="142" t="s">
        <v>80</v>
      </c>
      <c r="Z3" s="115" t="s">
        <v>33</v>
      </c>
      <c r="AA3" s="240"/>
      <c r="AB3" s="240"/>
      <c r="AC3" s="240"/>
      <c r="AD3" s="119" t="s">
        <v>79</v>
      </c>
      <c r="AE3" s="142" t="s">
        <v>80</v>
      </c>
      <c r="AH3" s="115" t="s">
        <v>33</v>
      </c>
      <c r="AI3" s="240"/>
      <c r="AJ3" s="240"/>
      <c r="AK3" s="240"/>
      <c r="AL3" s="119" t="s">
        <v>79</v>
      </c>
      <c r="AM3" s="142" t="s">
        <v>80</v>
      </c>
      <c r="AP3" s="115" t="s">
        <v>33</v>
      </c>
      <c r="AQ3" s="240"/>
      <c r="AR3" s="240"/>
      <c r="AS3" s="240"/>
      <c r="AT3" s="119" t="s">
        <v>79</v>
      </c>
      <c r="AU3" s="142" t="s">
        <v>80</v>
      </c>
    </row>
    <row r="4" spans="2:47" ht="19.5" customHeight="1">
      <c r="B4" s="122" t="s">
        <v>40</v>
      </c>
      <c r="C4" s="76">
        <v>2276</v>
      </c>
      <c r="D4" s="76">
        <v>27172</v>
      </c>
      <c r="E4" s="75">
        <f>IF(ISERROR(D4/C4),0,D4/C4)</f>
        <v>11.938488576449911</v>
      </c>
      <c r="F4" s="76">
        <f aca="true" t="shared" si="0" ref="F4:G14">C4</f>
        <v>2276</v>
      </c>
      <c r="G4" s="129">
        <f t="shared" si="0"/>
        <v>27172</v>
      </c>
      <c r="J4" s="122" t="s">
        <v>40</v>
      </c>
      <c r="K4" s="76">
        <v>3702</v>
      </c>
      <c r="L4" s="76">
        <v>21134</v>
      </c>
      <c r="M4" s="75">
        <f>IF(ISERROR(L4/K4),0,L4/K4)</f>
        <v>5.708806050783361</v>
      </c>
      <c r="N4" s="76">
        <f aca="true" t="shared" si="1" ref="N4:N14">F4+K4</f>
        <v>5978</v>
      </c>
      <c r="O4" s="129">
        <f aca="true" t="shared" si="2" ref="O4:O14">G4+L4</f>
        <v>48306</v>
      </c>
      <c r="R4" s="122" t="s">
        <v>40</v>
      </c>
      <c r="S4" s="76">
        <v>1812</v>
      </c>
      <c r="T4" s="76">
        <v>26146</v>
      </c>
      <c r="U4" s="75">
        <f>IF(ISERROR(T4/S4),0,T4/S4)</f>
        <v>14.429359823399558</v>
      </c>
      <c r="V4" s="76">
        <f aca="true" t="shared" si="3" ref="V4:V14">N4+S4</f>
        <v>7790</v>
      </c>
      <c r="W4" s="129">
        <f aca="true" t="shared" si="4" ref="W4:W14">O4+T4</f>
        <v>74452</v>
      </c>
      <c r="Z4" s="122" t="s">
        <v>40</v>
      </c>
      <c r="AA4" s="76">
        <v>6456</v>
      </c>
      <c r="AB4" s="76">
        <v>54687</v>
      </c>
      <c r="AC4" s="75">
        <f>IF(ISERROR(AB4/AA4),0,AB4/AA4)</f>
        <v>8.470724907063197</v>
      </c>
      <c r="AD4" s="76">
        <f aca="true" t="shared" si="5" ref="AD4:AD14">V4+AA4</f>
        <v>14246</v>
      </c>
      <c r="AE4" s="129">
        <f aca="true" t="shared" si="6" ref="AE4:AE14">W4+AB4</f>
        <v>129139</v>
      </c>
      <c r="AH4" s="122" t="s">
        <v>40</v>
      </c>
      <c r="AI4" s="76">
        <v>10025</v>
      </c>
      <c r="AJ4" s="76">
        <v>92459</v>
      </c>
      <c r="AK4" s="75">
        <f aca="true" t="shared" si="7" ref="AK4:AK14">IF(ISERROR(AJ4/AI4),0,AJ4/AI4)</f>
        <v>9.22284289276808</v>
      </c>
      <c r="AL4" s="76">
        <f aca="true" t="shared" si="8" ref="AL4:AL14">AD4+AI4</f>
        <v>24271</v>
      </c>
      <c r="AM4" s="129">
        <f aca="true" t="shared" si="9" ref="AM4:AM14">AE4+AJ4</f>
        <v>221598</v>
      </c>
      <c r="AP4" s="122" t="s">
        <v>40</v>
      </c>
      <c r="AQ4" s="76">
        <v>3395</v>
      </c>
      <c r="AR4" s="76">
        <v>30028</v>
      </c>
      <c r="AS4" s="75">
        <f aca="true" t="shared" si="10" ref="AS4:AS14">IF(ISERROR(AR4/AQ4),0,AR4/AQ4)</f>
        <v>8.84477172312224</v>
      </c>
      <c r="AT4" s="76">
        <f aca="true" t="shared" si="11" ref="AT4:AT14">AL4+AQ4</f>
        <v>27666</v>
      </c>
      <c r="AU4" s="129">
        <f aca="true" t="shared" si="12" ref="AU4:AU14">AM4+AR4</f>
        <v>251626</v>
      </c>
    </row>
    <row r="5" spans="2:47" ht="19.5" customHeight="1">
      <c r="B5" s="122" t="s">
        <v>41</v>
      </c>
      <c r="C5" s="76">
        <v>34601</v>
      </c>
      <c r="D5" s="193">
        <v>392344</v>
      </c>
      <c r="E5" s="75">
        <f>IF(ISERROR(D5/C5),0,D5/C5)</f>
        <v>11.339094245831046</v>
      </c>
      <c r="F5" s="76">
        <f t="shared" si="0"/>
        <v>34601</v>
      </c>
      <c r="G5" s="129">
        <f t="shared" si="0"/>
        <v>392344</v>
      </c>
      <c r="J5" s="122" t="s">
        <v>41</v>
      </c>
      <c r="K5" s="76">
        <v>37187</v>
      </c>
      <c r="L5" s="99">
        <v>310799</v>
      </c>
      <c r="M5" s="75">
        <f>IF(ISERROR(L5/K5),0,L5/K5)</f>
        <v>8.357732540941727</v>
      </c>
      <c r="N5" s="76">
        <f t="shared" si="1"/>
        <v>71788</v>
      </c>
      <c r="O5" s="129">
        <f t="shared" si="2"/>
        <v>703143</v>
      </c>
      <c r="R5" s="122" t="s">
        <v>41</v>
      </c>
      <c r="S5" s="76">
        <v>27974</v>
      </c>
      <c r="T5" s="99">
        <v>344459</v>
      </c>
      <c r="U5" s="75">
        <f>IF(ISERROR(T5/S5),0,T5/S5)</f>
        <v>12.313541145349253</v>
      </c>
      <c r="V5" s="76">
        <f t="shared" si="3"/>
        <v>99762</v>
      </c>
      <c r="W5" s="129">
        <f t="shared" si="4"/>
        <v>1047602</v>
      </c>
      <c r="Z5" s="122" t="s">
        <v>41</v>
      </c>
      <c r="AA5" s="76">
        <v>18459</v>
      </c>
      <c r="AB5" s="99">
        <v>233277</v>
      </c>
      <c r="AC5" s="75">
        <f>IF(ISERROR(AB5/AA5),0,AB5/AA5)</f>
        <v>12.637575166585405</v>
      </c>
      <c r="AD5" s="76">
        <f t="shared" si="5"/>
        <v>118221</v>
      </c>
      <c r="AE5" s="129">
        <f t="shared" si="6"/>
        <v>1280879</v>
      </c>
      <c r="AH5" s="122" t="s">
        <v>41</v>
      </c>
      <c r="AI5" s="76">
        <v>28633</v>
      </c>
      <c r="AJ5" s="99">
        <v>408549</v>
      </c>
      <c r="AK5" s="75">
        <f t="shared" si="7"/>
        <v>14.268466454789928</v>
      </c>
      <c r="AL5" s="76">
        <f t="shared" si="8"/>
        <v>146854</v>
      </c>
      <c r="AM5" s="129">
        <f t="shared" si="9"/>
        <v>1689428</v>
      </c>
      <c r="AP5" s="122" t="s">
        <v>41</v>
      </c>
      <c r="AQ5" s="76">
        <v>14063</v>
      </c>
      <c r="AR5" s="99">
        <v>304440</v>
      </c>
      <c r="AS5" s="75">
        <f t="shared" si="10"/>
        <v>21.648296949441796</v>
      </c>
      <c r="AT5" s="76">
        <f t="shared" si="11"/>
        <v>160917</v>
      </c>
      <c r="AU5" s="129">
        <f t="shared" si="12"/>
        <v>1993868</v>
      </c>
    </row>
    <row r="6" spans="2:47" ht="19.5" customHeight="1">
      <c r="B6" s="122" t="s">
        <v>96</v>
      </c>
      <c r="C6" s="76">
        <v>59850</v>
      </c>
      <c r="D6" s="76">
        <v>607232</v>
      </c>
      <c r="E6" s="75">
        <f>IF(ISERROR(D6/C6),0,D6/C6)</f>
        <v>10.145898078529658</v>
      </c>
      <c r="F6" s="76">
        <f t="shared" si="0"/>
        <v>59850</v>
      </c>
      <c r="G6" s="129">
        <f t="shared" si="0"/>
        <v>607232</v>
      </c>
      <c r="J6" s="122" t="s">
        <v>96</v>
      </c>
      <c r="K6" s="76">
        <v>30199</v>
      </c>
      <c r="L6" s="76">
        <v>286426</v>
      </c>
      <c r="M6" s="75">
        <f>IF(ISERROR(L6/K6),0,L6/K6)</f>
        <v>9.484618695983311</v>
      </c>
      <c r="N6" s="76">
        <f t="shared" si="1"/>
        <v>90049</v>
      </c>
      <c r="O6" s="129">
        <f t="shared" si="2"/>
        <v>893658</v>
      </c>
      <c r="R6" s="122" t="s">
        <v>96</v>
      </c>
      <c r="S6" s="76">
        <v>40246</v>
      </c>
      <c r="T6" s="76">
        <v>410747</v>
      </c>
      <c r="U6" s="75">
        <f>IF(ISERROR(T6/S6),0,T6/S6)</f>
        <v>10.205908661730358</v>
      </c>
      <c r="V6" s="76">
        <f t="shared" si="3"/>
        <v>130295</v>
      </c>
      <c r="W6" s="129">
        <f t="shared" si="4"/>
        <v>1304405</v>
      </c>
      <c r="Z6" s="122" t="s">
        <v>96</v>
      </c>
      <c r="AA6" s="76">
        <v>46365</v>
      </c>
      <c r="AB6" s="76">
        <v>478184</v>
      </c>
      <c r="AC6" s="75">
        <f>IF(ISERROR(AB6/AA6),0,AB6/AA6)</f>
        <v>10.313469211689853</v>
      </c>
      <c r="AD6" s="76">
        <f t="shared" si="5"/>
        <v>176660</v>
      </c>
      <c r="AE6" s="129">
        <f t="shared" si="6"/>
        <v>1782589</v>
      </c>
      <c r="AH6" s="122" t="s">
        <v>96</v>
      </c>
      <c r="AI6" s="76">
        <v>36329</v>
      </c>
      <c r="AJ6" s="76">
        <v>361390</v>
      </c>
      <c r="AK6" s="75">
        <f t="shared" si="7"/>
        <v>9.947700184425665</v>
      </c>
      <c r="AL6" s="76">
        <f t="shared" si="8"/>
        <v>212989</v>
      </c>
      <c r="AM6" s="129">
        <f t="shared" si="9"/>
        <v>2143979</v>
      </c>
      <c r="AP6" s="122" t="s">
        <v>96</v>
      </c>
      <c r="AQ6" s="76">
        <v>31324</v>
      </c>
      <c r="AR6" s="76">
        <v>313927</v>
      </c>
      <c r="AS6" s="75">
        <f t="shared" si="10"/>
        <v>10.021932064870388</v>
      </c>
      <c r="AT6" s="76">
        <f t="shared" si="11"/>
        <v>244313</v>
      </c>
      <c r="AU6" s="129">
        <f t="shared" si="12"/>
        <v>2457906</v>
      </c>
    </row>
    <row r="7" spans="2:47" ht="19.5" customHeight="1">
      <c r="B7" s="122" t="s">
        <v>99</v>
      </c>
      <c r="C7" s="76"/>
      <c r="D7" s="76"/>
      <c r="E7" s="75">
        <f aca="true" t="shared" si="13" ref="E7:E14">IF(ISERROR(D7/C7),0,D7/C7)</f>
        <v>0</v>
      </c>
      <c r="F7" s="76">
        <f t="shared" si="0"/>
        <v>0</v>
      </c>
      <c r="G7" s="129">
        <f t="shared" si="0"/>
        <v>0</v>
      </c>
      <c r="J7" s="122" t="s">
        <v>99</v>
      </c>
      <c r="K7" s="76"/>
      <c r="L7" s="76"/>
      <c r="M7" s="75">
        <f aca="true" t="shared" si="14" ref="M7:M14">IF(ISERROR(L7/K7),0,L7/K7)</f>
        <v>0</v>
      </c>
      <c r="N7" s="76">
        <f t="shared" si="1"/>
        <v>0</v>
      </c>
      <c r="O7" s="129">
        <f t="shared" si="2"/>
        <v>0</v>
      </c>
      <c r="R7" s="122" t="s">
        <v>99</v>
      </c>
      <c r="S7" s="76">
        <v>0</v>
      </c>
      <c r="T7" s="76">
        <v>0</v>
      </c>
      <c r="U7" s="75">
        <f aca="true" t="shared" si="15" ref="U7:U14">IF(ISERROR(T7/S7),0,T7/S7)</f>
        <v>0</v>
      </c>
      <c r="V7" s="76">
        <f t="shared" si="3"/>
        <v>0</v>
      </c>
      <c r="W7" s="129">
        <f t="shared" si="4"/>
        <v>0</v>
      </c>
      <c r="Z7" s="122" t="s">
        <v>99</v>
      </c>
      <c r="AA7" s="76">
        <v>0</v>
      </c>
      <c r="AB7" s="76">
        <v>0</v>
      </c>
      <c r="AC7" s="75">
        <f aca="true" t="shared" si="16" ref="AC7:AC14">IF(ISERROR(AB7/AA7),0,AB7/AA7)</f>
        <v>0</v>
      </c>
      <c r="AD7" s="76">
        <f t="shared" si="5"/>
        <v>0</v>
      </c>
      <c r="AE7" s="129">
        <f t="shared" si="6"/>
        <v>0</v>
      </c>
      <c r="AH7" s="122" t="s">
        <v>99</v>
      </c>
      <c r="AI7" s="76">
        <v>0</v>
      </c>
      <c r="AJ7" s="76">
        <v>0</v>
      </c>
      <c r="AK7" s="75">
        <f t="shared" si="7"/>
        <v>0</v>
      </c>
      <c r="AL7" s="76">
        <f t="shared" si="8"/>
        <v>0</v>
      </c>
      <c r="AM7" s="129">
        <f t="shared" si="9"/>
        <v>0</v>
      </c>
      <c r="AP7" s="122" t="s">
        <v>99</v>
      </c>
      <c r="AQ7" s="76">
        <v>0</v>
      </c>
      <c r="AR7" s="76">
        <v>0</v>
      </c>
      <c r="AS7" s="75">
        <f t="shared" si="10"/>
        <v>0</v>
      </c>
      <c r="AT7" s="76">
        <f t="shared" si="11"/>
        <v>0</v>
      </c>
      <c r="AU7" s="129">
        <f t="shared" si="12"/>
        <v>0</v>
      </c>
    </row>
    <row r="8" spans="2:47" ht="19.5" customHeight="1">
      <c r="B8" s="122" t="s">
        <v>97</v>
      </c>
      <c r="C8" s="76">
        <v>24615</v>
      </c>
      <c r="D8" s="76">
        <v>99344</v>
      </c>
      <c r="E8" s="75">
        <f t="shared" si="13"/>
        <v>4.0359130611415805</v>
      </c>
      <c r="F8" s="76">
        <f t="shared" si="0"/>
        <v>24615</v>
      </c>
      <c r="G8" s="129">
        <f t="shared" si="0"/>
        <v>99344</v>
      </c>
      <c r="J8" s="122" t="s">
        <v>97</v>
      </c>
      <c r="K8" s="76">
        <v>23872</v>
      </c>
      <c r="L8" s="76">
        <v>97029</v>
      </c>
      <c r="M8" s="75">
        <f t="shared" si="14"/>
        <v>4.064552613941019</v>
      </c>
      <c r="N8" s="76">
        <f t="shared" si="1"/>
        <v>48487</v>
      </c>
      <c r="O8" s="129">
        <f t="shared" si="2"/>
        <v>196373</v>
      </c>
      <c r="R8" s="122" t="s">
        <v>97</v>
      </c>
      <c r="S8" s="76">
        <v>17226</v>
      </c>
      <c r="T8" s="76">
        <v>83641</v>
      </c>
      <c r="U8" s="75">
        <f t="shared" si="15"/>
        <v>4.855509114129804</v>
      </c>
      <c r="V8" s="76">
        <f t="shared" si="3"/>
        <v>65713</v>
      </c>
      <c r="W8" s="129">
        <f t="shared" si="4"/>
        <v>280014</v>
      </c>
      <c r="Z8" s="122" t="s">
        <v>97</v>
      </c>
      <c r="AA8" s="76">
        <v>20303</v>
      </c>
      <c r="AB8" s="76">
        <v>78864</v>
      </c>
      <c r="AC8" s="75">
        <f t="shared" si="16"/>
        <v>3.884352066197114</v>
      </c>
      <c r="AD8" s="76">
        <f t="shared" si="5"/>
        <v>86016</v>
      </c>
      <c r="AE8" s="129">
        <f t="shared" si="6"/>
        <v>358878</v>
      </c>
      <c r="AH8" s="122" t="s">
        <v>97</v>
      </c>
      <c r="AI8" s="76">
        <v>36298</v>
      </c>
      <c r="AJ8" s="76">
        <v>149121</v>
      </c>
      <c r="AK8" s="75">
        <f t="shared" si="7"/>
        <v>4.108242878395504</v>
      </c>
      <c r="AL8" s="76">
        <f t="shared" si="8"/>
        <v>122314</v>
      </c>
      <c r="AM8" s="129">
        <f t="shared" si="9"/>
        <v>507999</v>
      </c>
      <c r="AP8" s="122" t="s">
        <v>97</v>
      </c>
      <c r="AQ8" s="76">
        <v>25216</v>
      </c>
      <c r="AR8" s="76">
        <v>110440</v>
      </c>
      <c r="AS8" s="75">
        <f t="shared" si="10"/>
        <v>4.379758883248731</v>
      </c>
      <c r="AT8" s="76">
        <f t="shared" si="11"/>
        <v>147530</v>
      </c>
      <c r="AU8" s="129">
        <f t="shared" si="12"/>
        <v>618439</v>
      </c>
    </row>
    <row r="9" spans="2:47" ht="19.5" customHeight="1">
      <c r="B9" s="122" t="s">
        <v>98</v>
      </c>
      <c r="C9" s="76">
        <v>1905</v>
      </c>
      <c r="D9" s="76">
        <v>21979</v>
      </c>
      <c r="E9" s="75">
        <f t="shared" si="13"/>
        <v>11.53753280839895</v>
      </c>
      <c r="F9" s="76">
        <f t="shared" si="0"/>
        <v>1905</v>
      </c>
      <c r="G9" s="129">
        <f t="shared" si="0"/>
        <v>21979</v>
      </c>
      <c r="J9" s="122" t="s">
        <v>98</v>
      </c>
      <c r="K9" s="76">
        <v>3032</v>
      </c>
      <c r="L9" s="76">
        <v>34860</v>
      </c>
      <c r="M9" s="75">
        <f t="shared" si="14"/>
        <v>11.497361477572559</v>
      </c>
      <c r="N9" s="76">
        <f t="shared" si="1"/>
        <v>4937</v>
      </c>
      <c r="O9" s="129">
        <f t="shared" si="2"/>
        <v>56839</v>
      </c>
      <c r="R9" s="122" t="s">
        <v>98</v>
      </c>
      <c r="S9" s="76">
        <v>3853</v>
      </c>
      <c r="T9" s="76">
        <v>46052</v>
      </c>
      <c r="U9" s="75">
        <f t="shared" si="15"/>
        <v>11.95224500389307</v>
      </c>
      <c r="V9" s="76">
        <f t="shared" si="3"/>
        <v>8790</v>
      </c>
      <c r="W9" s="129">
        <f t="shared" si="4"/>
        <v>102891</v>
      </c>
      <c r="Z9" s="122" t="s">
        <v>98</v>
      </c>
      <c r="AA9" s="76">
        <v>1404</v>
      </c>
      <c r="AB9" s="76">
        <v>15117</v>
      </c>
      <c r="AC9" s="75">
        <f t="shared" si="16"/>
        <v>10.767094017094017</v>
      </c>
      <c r="AD9" s="76">
        <f t="shared" si="5"/>
        <v>10194</v>
      </c>
      <c r="AE9" s="129">
        <f t="shared" si="6"/>
        <v>118008</v>
      </c>
      <c r="AH9" s="122" t="s">
        <v>98</v>
      </c>
      <c r="AI9" s="76">
        <v>2396</v>
      </c>
      <c r="AJ9" s="76">
        <v>30004</v>
      </c>
      <c r="AK9" s="75">
        <f t="shared" si="7"/>
        <v>12.52253756260434</v>
      </c>
      <c r="AL9" s="76">
        <f t="shared" si="8"/>
        <v>12590</v>
      </c>
      <c r="AM9" s="129">
        <f t="shared" si="9"/>
        <v>148012</v>
      </c>
      <c r="AP9" s="122" t="s">
        <v>98</v>
      </c>
      <c r="AQ9" s="76">
        <v>1881</v>
      </c>
      <c r="AR9" s="76">
        <v>23293</v>
      </c>
      <c r="AS9" s="75">
        <f t="shared" si="10"/>
        <v>12.383306751727805</v>
      </c>
      <c r="AT9" s="76">
        <f t="shared" si="11"/>
        <v>14471</v>
      </c>
      <c r="AU9" s="129">
        <f t="shared" si="12"/>
        <v>171305</v>
      </c>
    </row>
    <row r="10" spans="2:47" ht="19.5" customHeight="1">
      <c r="B10" s="122" t="s">
        <v>22</v>
      </c>
      <c r="C10" s="76">
        <v>65998</v>
      </c>
      <c r="D10" s="76">
        <v>246873</v>
      </c>
      <c r="E10" s="75">
        <f t="shared" si="13"/>
        <v>3.7406133519197553</v>
      </c>
      <c r="F10" s="76">
        <f t="shared" si="0"/>
        <v>65998</v>
      </c>
      <c r="G10" s="129">
        <f t="shared" si="0"/>
        <v>246873</v>
      </c>
      <c r="J10" s="122" t="s">
        <v>22</v>
      </c>
      <c r="K10" s="76">
        <v>66673</v>
      </c>
      <c r="L10" s="76">
        <v>242225</v>
      </c>
      <c r="M10" s="75">
        <f t="shared" si="14"/>
        <v>3.6330298621630943</v>
      </c>
      <c r="N10" s="76">
        <f t="shared" si="1"/>
        <v>132671</v>
      </c>
      <c r="O10" s="129">
        <f t="shared" si="2"/>
        <v>489098</v>
      </c>
      <c r="R10" s="122" t="s">
        <v>22</v>
      </c>
      <c r="S10" s="76">
        <v>38243</v>
      </c>
      <c r="T10" s="76">
        <v>145261</v>
      </c>
      <c r="U10" s="75">
        <f t="shared" si="15"/>
        <v>3.7983683288444943</v>
      </c>
      <c r="V10" s="76">
        <f t="shared" si="3"/>
        <v>170914</v>
      </c>
      <c r="W10" s="129">
        <f t="shared" si="4"/>
        <v>634359</v>
      </c>
      <c r="Z10" s="122" t="s">
        <v>22</v>
      </c>
      <c r="AA10" s="76">
        <v>11471</v>
      </c>
      <c r="AB10" s="76">
        <v>52713</v>
      </c>
      <c r="AC10" s="75">
        <f t="shared" si="16"/>
        <v>4.595327347223433</v>
      </c>
      <c r="AD10" s="76">
        <f t="shared" si="5"/>
        <v>182385</v>
      </c>
      <c r="AE10" s="129">
        <f t="shared" si="6"/>
        <v>687072</v>
      </c>
      <c r="AH10" s="122" t="s">
        <v>22</v>
      </c>
      <c r="AI10" s="76">
        <v>85256</v>
      </c>
      <c r="AJ10" s="76">
        <v>288070</v>
      </c>
      <c r="AK10" s="75">
        <f t="shared" si="7"/>
        <v>3.378882424697382</v>
      </c>
      <c r="AL10" s="76">
        <f t="shared" si="8"/>
        <v>267641</v>
      </c>
      <c r="AM10" s="129">
        <f t="shared" si="9"/>
        <v>975142</v>
      </c>
      <c r="AP10" s="122" t="s">
        <v>22</v>
      </c>
      <c r="AQ10" s="76">
        <v>38246</v>
      </c>
      <c r="AR10" s="76">
        <v>137527</v>
      </c>
      <c r="AS10" s="75">
        <f t="shared" si="10"/>
        <v>3.5958531611148876</v>
      </c>
      <c r="AT10" s="76">
        <f t="shared" si="11"/>
        <v>305887</v>
      </c>
      <c r="AU10" s="129">
        <f t="shared" si="12"/>
        <v>1112669</v>
      </c>
    </row>
    <row r="11" spans="2:47" ht="19.5" customHeight="1">
      <c r="B11" s="122" t="s">
        <v>17</v>
      </c>
      <c r="C11" s="76"/>
      <c r="D11" s="76"/>
      <c r="E11" s="75">
        <f t="shared" si="13"/>
        <v>0</v>
      </c>
      <c r="F11" s="76">
        <f t="shared" si="0"/>
        <v>0</v>
      </c>
      <c r="G11" s="129">
        <f t="shared" si="0"/>
        <v>0</v>
      </c>
      <c r="J11" s="122" t="s">
        <v>17</v>
      </c>
      <c r="K11" s="76"/>
      <c r="L11" s="76"/>
      <c r="M11" s="75">
        <f t="shared" si="14"/>
        <v>0</v>
      </c>
      <c r="N11" s="76">
        <f t="shared" si="1"/>
        <v>0</v>
      </c>
      <c r="O11" s="129">
        <f t="shared" si="2"/>
        <v>0</v>
      </c>
      <c r="R11" s="122" t="s">
        <v>17</v>
      </c>
      <c r="S11" s="76">
        <v>0</v>
      </c>
      <c r="T11" s="76">
        <v>0</v>
      </c>
      <c r="U11" s="75">
        <f t="shared" si="15"/>
        <v>0</v>
      </c>
      <c r="V11" s="76">
        <f t="shared" si="3"/>
        <v>0</v>
      </c>
      <c r="W11" s="129">
        <f t="shared" si="4"/>
        <v>0</v>
      </c>
      <c r="Z11" s="122" t="s">
        <v>17</v>
      </c>
      <c r="AA11" s="76">
        <v>0</v>
      </c>
      <c r="AB11" s="76">
        <v>0</v>
      </c>
      <c r="AC11" s="75">
        <f t="shared" si="16"/>
        <v>0</v>
      </c>
      <c r="AD11" s="76">
        <f t="shared" si="5"/>
        <v>0</v>
      </c>
      <c r="AE11" s="129">
        <f t="shared" si="6"/>
        <v>0</v>
      </c>
      <c r="AH11" s="122" t="s">
        <v>17</v>
      </c>
      <c r="AI11" s="76">
        <v>0</v>
      </c>
      <c r="AJ11" s="76">
        <v>0</v>
      </c>
      <c r="AK11" s="75">
        <f t="shared" si="7"/>
        <v>0</v>
      </c>
      <c r="AL11" s="76">
        <f t="shared" si="8"/>
        <v>0</v>
      </c>
      <c r="AM11" s="129">
        <f t="shared" si="9"/>
        <v>0</v>
      </c>
      <c r="AP11" s="122" t="s">
        <v>17</v>
      </c>
      <c r="AQ11" s="76">
        <v>0</v>
      </c>
      <c r="AR11" s="76">
        <v>0</v>
      </c>
      <c r="AS11" s="75">
        <f t="shared" si="10"/>
        <v>0</v>
      </c>
      <c r="AT11" s="76">
        <f t="shared" si="11"/>
        <v>0</v>
      </c>
      <c r="AU11" s="129">
        <f t="shared" si="12"/>
        <v>0</v>
      </c>
    </row>
    <row r="12" spans="2:47" ht="19.5" customHeight="1">
      <c r="B12" s="122" t="s">
        <v>42</v>
      </c>
      <c r="C12" s="76">
        <v>1093421</v>
      </c>
      <c r="D12" s="76">
        <v>5608069</v>
      </c>
      <c r="E12" s="75">
        <f t="shared" si="13"/>
        <v>5.128920150609875</v>
      </c>
      <c r="F12" s="76">
        <f t="shared" si="0"/>
        <v>1093421</v>
      </c>
      <c r="G12" s="129">
        <f t="shared" si="0"/>
        <v>5608069</v>
      </c>
      <c r="J12" s="122" t="s">
        <v>42</v>
      </c>
      <c r="K12" s="76">
        <v>41844</v>
      </c>
      <c r="L12" s="76">
        <v>603062</v>
      </c>
      <c r="M12" s="75">
        <f t="shared" si="14"/>
        <v>14.412149890067871</v>
      </c>
      <c r="N12" s="76">
        <f t="shared" si="1"/>
        <v>1135265</v>
      </c>
      <c r="O12" s="129">
        <f t="shared" si="2"/>
        <v>6211131</v>
      </c>
      <c r="R12" s="122" t="s">
        <v>42</v>
      </c>
      <c r="S12" s="76">
        <v>26027</v>
      </c>
      <c r="T12" s="76">
        <v>563514</v>
      </c>
      <c r="U12" s="75">
        <f t="shared" si="15"/>
        <v>21.651131517270528</v>
      </c>
      <c r="V12" s="76">
        <f t="shared" si="3"/>
        <v>1161292</v>
      </c>
      <c r="W12" s="129">
        <f t="shared" si="4"/>
        <v>6774645</v>
      </c>
      <c r="Z12" s="122" t="s">
        <v>42</v>
      </c>
      <c r="AA12" s="76">
        <v>227880</v>
      </c>
      <c r="AB12" s="76">
        <v>1348411</v>
      </c>
      <c r="AC12" s="75">
        <f t="shared" si="16"/>
        <v>5.917197647884851</v>
      </c>
      <c r="AD12" s="76">
        <f t="shared" si="5"/>
        <v>1389172</v>
      </c>
      <c r="AE12" s="129">
        <f t="shared" si="6"/>
        <v>8123056</v>
      </c>
      <c r="AH12" s="122" t="s">
        <v>42</v>
      </c>
      <c r="AI12" s="76">
        <v>43419</v>
      </c>
      <c r="AJ12" s="76">
        <v>854924</v>
      </c>
      <c r="AK12" s="75">
        <f t="shared" si="7"/>
        <v>19.690089592114052</v>
      </c>
      <c r="AL12" s="76">
        <f t="shared" si="8"/>
        <v>1432591</v>
      </c>
      <c r="AM12" s="129">
        <f t="shared" si="9"/>
        <v>8977980</v>
      </c>
      <c r="AP12" s="122" t="s">
        <v>42</v>
      </c>
      <c r="AQ12" s="76">
        <v>26739</v>
      </c>
      <c r="AR12" s="76">
        <v>575023</v>
      </c>
      <c r="AS12" s="75">
        <f t="shared" si="10"/>
        <v>21.505030105837914</v>
      </c>
      <c r="AT12" s="76">
        <f t="shared" si="11"/>
        <v>1459330</v>
      </c>
      <c r="AU12" s="129">
        <f t="shared" si="12"/>
        <v>9553003</v>
      </c>
    </row>
    <row r="13" spans="2:47" ht="19.5" customHeight="1">
      <c r="B13" s="122" t="s">
        <v>43</v>
      </c>
      <c r="C13" s="76">
        <v>1339</v>
      </c>
      <c r="D13" s="76">
        <v>52400</v>
      </c>
      <c r="E13" s="75">
        <f t="shared" si="13"/>
        <v>39.133681852128454</v>
      </c>
      <c r="F13" s="76">
        <f t="shared" si="0"/>
        <v>1339</v>
      </c>
      <c r="G13" s="129">
        <f t="shared" si="0"/>
        <v>52400</v>
      </c>
      <c r="J13" s="122" t="s">
        <v>43</v>
      </c>
      <c r="K13" s="76">
        <v>1625</v>
      </c>
      <c r="L13" s="76">
        <v>61681</v>
      </c>
      <c r="M13" s="75">
        <f t="shared" si="14"/>
        <v>37.95753846153846</v>
      </c>
      <c r="N13" s="76">
        <f t="shared" si="1"/>
        <v>2964</v>
      </c>
      <c r="O13" s="129">
        <f t="shared" si="2"/>
        <v>114081</v>
      </c>
      <c r="R13" s="122" t="s">
        <v>43</v>
      </c>
      <c r="S13" s="76">
        <v>1977</v>
      </c>
      <c r="T13" s="76">
        <v>77819</v>
      </c>
      <c r="U13" s="75">
        <f t="shared" si="15"/>
        <v>39.36216489630754</v>
      </c>
      <c r="V13" s="76">
        <f t="shared" si="3"/>
        <v>4941</v>
      </c>
      <c r="W13" s="129">
        <f t="shared" si="4"/>
        <v>191900</v>
      </c>
      <c r="Z13" s="122" t="s">
        <v>43</v>
      </c>
      <c r="AA13" s="76">
        <v>1329</v>
      </c>
      <c r="AB13" s="76">
        <v>51619</v>
      </c>
      <c r="AC13" s="75">
        <f t="shared" si="16"/>
        <v>38.840481565086534</v>
      </c>
      <c r="AD13" s="76">
        <f t="shared" si="5"/>
        <v>6270</v>
      </c>
      <c r="AE13" s="129">
        <f t="shared" si="6"/>
        <v>243519</v>
      </c>
      <c r="AH13" s="122" t="s">
        <v>43</v>
      </c>
      <c r="AI13" s="76">
        <v>480</v>
      </c>
      <c r="AJ13" s="76">
        <v>16898</v>
      </c>
      <c r="AK13" s="75">
        <f t="shared" si="7"/>
        <v>35.204166666666666</v>
      </c>
      <c r="AL13" s="76">
        <f t="shared" si="8"/>
        <v>6750</v>
      </c>
      <c r="AM13" s="129">
        <f t="shared" si="9"/>
        <v>260417</v>
      </c>
      <c r="AP13" s="122" t="s">
        <v>43</v>
      </c>
      <c r="AQ13" s="76">
        <v>2446</v>
      </c>
      <c r="AR13" s="76">
        <v>88734</v>
      </c>
      <c r="AS13" s="75">
        <f t="shared" si="10"/>
        <v>36.277187244480785</v>
      </c>
      <c r="AT13" s="76">
        <f t="shared" si="11"/>
        <v>9196</v>
      </c>
      <c r="AU13" s="129">
        <f t="shared" si="12"/>
        <v>349151</v>
      </c>
    </row>
    <row r="14" spans="2:47" ht="19.5" customHeight="1" thickBot="1">
      <c r="B14" s="124" t="s">
        <v>44</v>
      </c>
      <c r="C14" s="130">
        <v>5948</v>
      </c>
      <c r="D14" s="130">
        <v>65651</v>
      </c>
      <c r="E14" s="75">
        <f t="shared" si="13"/>
        <v>11.037491593813046</v>
      </c>
      <c r="F14" s="130">
        <f t="shared" si="0"/>
        <v>5948</v>
      </c>
      <c r="G14" s="134">
        <f t="shared" si="0"/>
        <v>65651</v>
      </c>
      <c r="J14" s="124" t="s">
        <v>44</v>
      </c>
      <c r="K14" s="130">
        <v>3251</v>
      </c>
      <c r="L14" s="130">
        <v>101924</v>
      </c>
      <c r="M14" s="75">
        <f t="shared" si="14"/>
        <v>31.351584127960628</v>
      </c>
      <c r="N14" s="130">
        <f t="shared" si="1"/>
        <v>9199</v>
      </c>
      <c r="O14" s="134">
        <f t="shared" si="2"/>
        <v>167575</v>
      </c>
      <c r="R14" s="124" t="s">
        <v>44</v>
      </c>
      <c r="S14" s="130">
        <v>3082</v>
      </c>
      <c r="T14" s="130">
        <v>89754</v>
      </c>
      <c r="U14" s="75">
        <f t="shared" si="15"/>
        <v>29.121998702141468</v>
      </c>
      <c r="V14" s="130">
        <f t="shared" si="3"/>
        <v>12281</v>
      </c>
      <c r="W14" s="134">
        <f t="shared" si="4"/>
        <v>257329</v>
      </c>
      <c r="Z14" s="124" t="s">
        <v>44</v>
      </c>
      <c r="AA14" s="130">
        <v>4681</v>
      </c>
      <c r="AB14" s="130">
        <v>91400</v>
      </c>
      <c r="AC14" s="75">
        <f t="shared" si="16"/>
        <v>19.525742362743003</v>
      </c>
      <c r="AD14" s="130">
        <f t="shared" si="5"/>
        <v>16962</v>
      </c>
      <c r="AE14" s="134">
        <f t="shared" si="6"/>
        <v>348729</v>
      </c>
      <c r="AH14" s="124" t="s">
        <v>44</v>
      </c>
      <c r="AI14" s="130">
        <v>3808</v>
      </c>
      <c r="AJ14" s="130">
        <v>46527</v>
      </c>
      <c r="AK14" s="75">
        <f t="shared" si="7"/>
        <v>12.218224789915967</v>
      </c>
      <c r="AL14" s="130">
        <f t="shared" si="8"/>
        <v>20770</v>
      </c>
      <c r="AM14" s="134">
        <f t="shared" si="9"/>
        <v>395256</v>
      </c>
      <c r="AP14" s="124" t="s">
        <v>44</v>
      </c>
      <c r="AQ14" s="130">
        <v>2718</v>
      </c>
      <c r="AR14" s="130">
        <v>84104</v>
      </c>
      <c r="AS14" s="75">
        <f t="shared" si="10"/>
        <v>30.943340691685062</v>
      </c>
      <c r="AT14" s="130">
        <f t="shared" si="11"/>
        <v>23488</v>
      </c>
      <c r="AU14" s="134">
        <f t="shared" si="12"/>
        <v>479360</v>
      </c>
    </row>
    <row r="15" spans="2:47" ht="24.75" customHeight="1" thickBot="1">
      <c r="B15" s="125" t="s">
        <v>19</v>
      </c>
      <c r="C15" s="126">
        <f>SUM(C4:C14)</f>
        <v>1289953</v>
      </c>
      <c r="D15" s="126">
        <f>SUM(D4:D14)</f>
        <v>7121064</v>
      </c>
      <c r="E15" s="127"/>
      <c r="F15" s="127"/>
      <c r="G15" s="128"/>
      <c r="J15" s="125" t="s">
        <v>19</v>
      </c>
      <c r="K15" s="126">
        <f>SUM(K4:K14)</f>
        <v>211385</v>
      </c>
      <c r="L15" s="126">
        <f>SUM(L4:L14)</f>
        <v>1759140</v>
      </c>
      <c r="M15" s="127"/>
      <c r="N15" s="127"/>
      <c r="O15" s="128"/>
      <c r="R15" s="125" t="s">
        <v>19</v>
      </c>
      <c r="S15" s="126">
        <f>SUM(S4:S14)</f>
        <v>160440</v>
      </c>
      <c r="T15" s="126">
        <f>SUM(T4:T14)</f>
        <v>1787393</v>
      </c>
      <c r="U15" s="127"/>
      <c r="V15" s="127"/>
      <c r="W15" s="128"/>
      <c r="Z15" s="125" t="s">
        <v>19</v>
      </c>
      <c r="AA15" s="126">
        <f>SUM(AA4:AA14)</f>
        <v>338348</v>
      </c>
      <c r="AB15" s="126">
        <f>SUM(AB4:AB14)</f>
        <v>2404272</v>
      </c>
      <c r="AC15" s="127"/>
      <c r="AD15" s="127"/>
      <c r="AE15" s="128"/>
      <c r="AH15" s="125" t="s">
        <v>19</v>
      </c>
      <c r="AI15" s="126">
        <f>SUM(AI4:AI14)</f>
        <v>246644</v>
      </c>
      <c r="AJ15" s="126">
        <f>SUM(AJ4:AJ14)</f>
        <v>2247942</v>
      </c>
      <c r="AK15" s="127"/>
      <c r="AL15" s="127"/>
      <c r="AM15" s="128"/>
      <c r="AP15" s="125" t="s">
        <v>19</v>
      </c>
      <c r="AQ15" s="126">
        <f>SUM(AQ4:AQ14)</f>
        <v>146028</v>
      </c>
      <c r="AR15" s="126">
        <f>SUM(AR4:AR14)</f>
        <v>1667516</v>
      </c>
      <c r="AS15" s="127"/>
      <c r="AT15" s="127"/>
      <c r="AU15" s="128"/>
    </row>
    <row r="16" spans="2:47" ht="24.75" customHeight="1" thickBot="1">
      <c r="B16" s="123" t="s">
        <v>20</v>
      </c>
      <c r="C16" s="109">
        <f>C15</f>
        <v>1289953</v>
      </c>
      <c r="D16" s="109">
        <f>D15</f>
        <v>7121064</v>
      </c>
      <c r="E16" s="110"/>
      <c r="F16" s="110"/>
      <c r="G16" s="111"/>
      <c r="J16" s="123" t="s">
        <v>20</v>
      </c>
      <c r="K16" s="109">
        <f>K15+C15</f>
        <v>1501338</v>
      </c>
      <c r="L16" s="109">
        <f>L15+D15</f>
        <v>8880204</v>
      </c>
      <c r="M16" s="110"/>
      <c r="N16" s="110"/>
      <c r="O16" s="111"/>
      <c r="R16" s="123" t="s">
        <v>20</v>
      </c>
      <c r="S16" s="109">
        <f>S15+K16</f>
        <v>1661778</v>
      </c>
      <c r="T16" s="109">
        <f>T15+L16</f>
        <v>10667597</v>
      </c>
      <c r="U16" s="110"/>
      <c r="V16" s="110"/>
      <c r="W16" s="111"/>
      <c r="Z16" s="123" t="s">
        <v>20</v>
      </c>
      <c r="AA16" s="109">
        <f>AA15+S16</f>
        <v>2000126</v>
      </c>
      <c r="AB16" s="109">
        <f>AB15+T16</f>
        <v>13071869</v>
      </c>
      <c r="AC16" s="110"/>
      <c r="AD16" s="110"/>
      <c r="AE16" s="111"/>
      <c r="AH16" s="123" t="s">
        <v>20</v>
      </c>
      <c r="AI16" s="109">
        <f>AI15+AA16</f>
        <v>2246770</v>
      </c>
      <c r="AJ16" s="109">
        <f>AJ15+AB16</f>
        <v>15319811</v>
      </c>
      <c r="AK16" s="110"/>
      <c r="AL16" s="110"/>
      <c r="AM16" s="111"/>
      <c r="AP16" s="123" t="s">
        <v>20</v>
      </c>
      <c r="AQ16" s="109">
        <f>AQ15+AI16</f>
        <v>2392798</v>
      </c>
      <c r="AR16" s="109">
        <f>AR15+AJ16</f>
        <v>16987327</v>
      </c>
      <c r="AS16" s="110"/>
      <c r="AT16" s="110"/>
      <c r="AU16" s="111"/>
    </row>
    <row r="17" spans="2:47" ht="19.5" customHeight="1" thickBot="1">
      <c r="B17" s="63"/>
      <c r="C17" s="77"/>
      <c r="D17" s="77"/>
      <c r="E17" s="34"/>
      <c r="F17" s="34"/>
      <c r="G17" s="34"/>
      <c r="J17" s="63"/>
      <c r="K17" s="77"/>
      <c r="L17" s="77"/>
      <c r="M17" s="34"/>
      <c r="N17" s="34"/>
      <c r="O17" s="34"/>
      <c r="R17" s="63"/>
      <c r="S17" s="77"/>
      <c r="T17" s="77"/>
      <c r="U17" s="34"/>
      <c r="V17" s="34"/>
      <c r="W17" s="34"/>
      <c r="Z17" s="63"/>
      <c r="AA17" s="77"/>
      <c r="AB17" s="77"/>
      <c r="AC17" s="34"/>
      <c r="AD17" s="34"/>
      <c r="AE17" s="34"/>
      <c r="AH17" s="63"/>
      <c r="AI17" s="77"/>
      <c r="AJ17" s="77"/>
      <c r="AK17" s="34"/>
      <c r="AL17" s="34"/>
      <c r="AM17" s="34"/>
      <c r="AP17" s="63"/>
      <c r="AQ17" s="77"/>
      <c r="AR17" s="77"/>
      <c r="AS17" s="34"/>
      <c r="AT17" s="34"/>
      <c r="AU17" s="34"/>
    </row>
    <row r="18" spans="2:47" ht="15" customHeight="1">
      <c r="B18" s="118" t="s">
        <v>34</v>
      </c>
      <c r="C18" s="239" t="s">
        <v>77</v>
      </c>
      <c r="D18" s="239" t="s">
        <v>78</v>
      </c>
      <c r="E18" s="239" t="s">
        <v>31</v>
      </c>
      <c r="F18" s="113" t="s">
        <v>29</v>
      </c>
      <c r="G18" s="114" t="s">
        <v>30</v>
      </c>
      <c r="J18" s="118" t="s">
        <v>34</v>
      </c>
      <c r="K18" s="239" t="s">
        <v>77</v>
      </c>
      <c r="L18" s="239" t="s">
        <v>78</v>
      </c>
      <c r="M18" s="239" t="s">
        <v>31</v>
      </c>
      <c r="N18" s="113" t="s">
        <v>29</v>
      </c>
      <c r="O18" s="114" t="s">
        <v>30</v>
      </c>
      <c r="R18" s="118" t="s">
        <v>34</v>
      </c>
      <c r="S18" s="239" t="s">
        <v>77</v>
      </c>
      <c r="T18" s="239" t="s">
        <v>78</v>
      </c>
      <c r="U18" s="239" t="s">
        <v>31</v>
      </c>
      <c r="V18" s="113" t="s">
        <v>29</v>
      </c>
      <c r="W18" s="114" t="s">
        <v>30</v>
      </c>
      <c r="Z18" s="118" t="s">
        <v>34</v>
      </c>
      <c r="AA18" s="239" t="s">
        <v>77</v>
      </c>
      <c r="AB18" s="239" t="s">
        <v>78</v>
      </c>
      <c r="AC18" s="239" t="s">
        <v>31</v>
      </c>
      <c r="AD18" s="113" t="s">
        <v>29</v>
      </c>
      <c r="AE18" s="114" t="s">
        <v>30</v>
      </c>
      <c r="AH18" s="118" t="s">
        <v>34</v>
      </c>
      <c r="AI18" s="239" t="s">
        <v>77</v>
      </c>
      <c r="AJ18" s="239" t="s">
        <v>78</v>
      </c>
      <c r="AK18" s="239" t="s">
        <v>31</v>
      </c>
      <c r="AL18" s="113" t="s">
        <v>29</v>
      </c>
      <c r="AM18" s="114" t="s">
        <v>30</v>
      </c>
      <c r="AP18" s="118" t="s">
        <v>34</v>
      </c>
      <c r="AQ18" s="239" t="s">
        <v>77</v>
      </c>
      <c r="AR18" s="239" t="s">
        <v>78</v>
      </c>
      <c r="AS18" s="239" t="s">
        <v>31</v>
      </c>
      <c r="AT18" s="113" t="s">
        <v>29</v>
      </c>
      <c r="AU18" s="114" t="s">
        <v>30</v>
      </c>
    </row>
    <row r="19" spans="2:47" ht="15" customHeight="1">
      <c r="B19" s="115" t="s">
        <v>35</v>
      </c>
      <c r="C19" s="240"/>
      <c r="D19" s="240"/>
      <c r="E19" s="240"/>
      <c r="F19" s="119" t="s">
        <v>79</v>
      </c>
      <c r="G19" s="142" t="s">
        <v>80</v>
      </c>
      <c r="J19" s="115" t="s">
        <v>35</v>
      </c>
      <c r="K19" s="240"/>
      <c r="L19" s="240"/>
      <c r="M19" s="240"/>
      <c r="N19" s="119" t="s">
        <v>79</v>
      </c>
      <c r="O19" s="142" t="s">
        <v>80</v>
      </c>
      <c r="R19" s="115" t="s">
        <v>35</v>
      </c>
      <c r="S19" s="240"/>
      <c r="T19" s="240"/>
      <c r="U19" s="240"/>
      <c r="V19" s="119" t="s">
        <v>79</v>
      </c>
      <c r="W19" s="142" t="s">
        <v>80</v>
      </c>
      <c r="Z19" s="115" t="s">
        <v>35</v>
      </c>
      <c r="AA19" s="240"/>
      <c r="AB19" s="240"/>
      <c r="AC19" s="240"/>
      <c r="AD19" s="119" t="s">
        <v>79</v>
      </c>
      <c r="AE19" s="142" t="s">
        <v>80</v>
      </c>
      <c r="AH19" s="115" t="s">
        <v>35</v>
      </c>
      <c r="AI19" s="240"/>
      <c r="AJ19" s="240"/>
      <c r="AK19" s="240"/>
      <c r="AL19" s="119" t="s">
        <v>79</v>
      </c>
      <c r="AM19" s="142" t="s">
        <v>80</v>
      </c>
      <c r="AP19" s="115" t="s">
        <v>35</v>
      </c>
      <c r="AQ19" s="240"/>
      <c r="AR19" s="240"/>
      <c r="AS19" s="240"/>
      <c r="AT19" s="119" t="s">
        <v>79</v>
      </c>
      <c r="AU19" s="142" t="s">
        <v>80</v>
      </c>
    </row>
    <row r="20" spans="2:47" ht="19.5" customHeight="1">
      <c r="B20" s="122" t="s">
        <v>62</v>
      </c>
      <c r="C20" s="76">
        <v>149306</v>
      </c>
      <c r="D20" s="76">
        <v>620623</v>
      </c>
      <c r="E20" s="75">
        <f>IF(ISERROR(D20/C20),0,D20/C20)</f>
        <v>4.156718417210293</v>
      </c>
      <c r="F20" s="76">
        <f aca="true" t="shared" si="17" ref="F20:G23">C20</f>
        <v>149306</v>
      </c>
      <c r="G20" s="129">
        <f t="shared" si="17"/>
        <v>620623</v>
      </c>
      <c r="J20" s="122" t="s">
        <v>62</v>
      </c>
      <c r="K20" s="76">
        <v>124034</v>
      </c>
      <c r="L20" s="76">
        <v>533958</v>
      </c>
      <c r="M20" s="75">
        <f>IF(ISERROR(L20/K20),0,L20/K20)</f>
        <v>4.304932518502991</v>
      </c>
      <c r="N20" s="76">
        <f aca="true" t="shared" si="18" ref="N20:O23">F20+K20</f>
        <v>273340</v>
      </c>
      <c r="O20" s="129">
        <f t="shared" si="18"/>
        <v>1154581</v>
      </c>
      <c r="R20" s="122" t="s">
        <v>62</v>
      </c>
      <c r="S20" s="76">
        <v>167456</v>
      </c>
      <c r="T20" s="76">
        <v>667864</v>
      </c>
      <c r="U20" s="75">
        <f>IF(ISERROR(T20/S20),0,T20/S20)</f>
        <v>3.9882954328301166</v>
      </c>
      <c r="V20" s="76">
        <f aca="true" t="shared" si="19" ref="V20:W23">N20+S20</f>
        <v>440796</v>
      </c>
      <c r="W20" s="129">
        <f t="shared" si="19"/>
        <v>1822445</v>
      </c>
      <c r="Z20" s="122" t="s">
        <v>62</v>
      </c>
      <c r="AA20" s="76">
        <v>199348</v>
      </c>
      <c r="AB20" s="76">
        <v>736022</v>
      </c>
      <c r="AC20" s="75">
        <f>IF(ISERROR(AB20/AA20),0,AB20/AA20)</f>
        <v>3.6921463972550517</v>
      </c>
      <c r="AD20" s="76">
        <f aca="true" t="shared" si="20" ref="AD20:AE23">V20+AA20</f>
        <v>640144</v>
      </c>
      <c r="AE20" s="129">
        <f t="shared" si="20"/>
        <v>2558467</v>
      </c>
      <c r="AH20" s="122" t="s">
        <v>62</v>
      </c>
      <c r="AI20" s="76">
        <v>335363</v>
      </c>
      <c r="AJ20" s="76">
        <v>1137087</v>
      </c>
      <c r="AK20" s="75">
        <f>IF(ISERROR(AJ20/AI20),0,AJ20/AI20)</f>
        <v>3.390615541964975</v>
      </c>
      <c r="AL20" s="76">
        <f aca="true" t="shared" si="21" ref="AL20:AM23">AD20+AI20</f>
        <v>975507</v>
      </c>
      <c r="AM20" s="129">
        <f t="shared" si="21"/>
        <v>3695554</v>
      </c>
      <c r="AP20" s="122" t="s">
        <v>62</v>
      </c>
      <c r="AQ20" s="76">
        <v>116979</v>
      </c>
      <c r="AR20" s="76">
        <v>488001</v>
      </c>
      <c r="AS20" s="75">
        <f>IF(ISERROR(AR20/AQ20),0,AR20/AQ20)</f>
        <v>4.171697484163825</v>
      </c>
      <c r="AT20" s="76">
        <f aca="true" t="shared" si="22" ref="AT20:AU23">AL20+AQ20</f>
        <v>1092486</v>
      </c>
      <c r="AU20" s="129">
        <f t="shared" si="22"/>
        <v>4183555</v>
      </c>
    </row>
    <row r="21" spans="2:47" ht="19.5" customHeight="1">
      <c r="B21" s="122" t="s">
        <v>63</v>
      </c>
      <c r="C21" s="76">
        <v>4371131</v>
      </c>
      <c r="D21" s="99">
        <v>19964506</v>
      </c>
      <c r="E21" s="75">
        <f>IF(ISERROR(D21/C21),0,D21/C21)</f>
        <v>4.567354764705062</v>
      </c>
      <c r="F21" s="76">
        <f t="shared" si="17"/>
        <v>4371131</v>
      </c>
      <c r="G21" s="129">
        <f t="shared" si="17"/>
        <v>19964506</v>
      </c>
      <c r="J21" s="122" t="s">
        <v>63</v>
      </c>
      <c r="K21" s="76">
        <v>3716866</v>
      </c>
      <c r="L21" s="172">
        <v>17484913</v>
      </c>
      <c r="M21" s="75">
        <f>IF(ISERROR(L21/K21),0,L21/K21)</f>
        <v>4.704208599395297</v>
      </c>
      <c r="N21" s="76">
        <f t="shared" si="18"/>
        <v>8087997</v>
      </c>
      <c r="O21" s="129">
        <f t="shared" si="18"/>
        <v>37449419</v>
      </c>
      <c r="R21" s="122" t="s">
        <v>63</v>
      </c>
      <c r="S21" s="99">
        <v>1004227</v>
      </c>
      <c r="T21" s="172">
        <v>4057038</v>
      </c>
      <c r="U21" s="75">
        <f>IF(ISERROR(T21/S21),0,T21/S21)</f>
        <v>4.039961084495836</v>
      </c>
      <c r="V21" s="76">
        <f t="shared" si="19"/>
        <v>9092224</v>
      </c>
      <c r="W21" s="129">
        <f t="shared" si="19"/>
        <v>41506457</v>
      </c>
      <c r="Z21" s="122" t="s">
        <v>63</v>
      </c>
      <c r="AA21" s="76">
        <v>741662</v>
      </c>
      <c r="AB21" s="172">
        <v>2576053</v>
      </c>
      <c r="AC21" s="75">
        <f>IF(ISERROR(AB21/AA21),0,AB21/AA21)</f>
        <v>3.47335174243793</v>
      </c>
      <c r="AD21" s="76">
        <f t="shared" si="20"/>
        <v>9833886</v>
      </c>
      <c r="AE21" s="129">
        <f t="shared" si="20"/>
        <v>44082510</v>
      </c>
      <c r="AH21" s="122" t="s">
        <v>63</v>
      </c>
      <c r="AI21" s="76">
        <v>979249</v>
      </c>
      <c r="AJ21" s="172">
        <v>4228337</v>
      </c>
      <c r="AK21" s="75">
        <f>IF(ISERROR(AJ21/AI21),0,AJ21/AI21)</f>
        <v>4.317938542699559</v>
      </c>
      <c r="AL21" s="76">
        <f t="shared" si="21"/>
        <v>10813135</v>
      </c>
      <c r="AM21" s="129">
        <f t="shared" si="21"/>
        <v>48310847</v>
      </c>
      <c r="AP21" s="122" t="s">
        <v>63</v>
      </c>
      <c r="AQ21" s="76">
        <v>1263048</v>
      </c>
      <c r="AR21" s="76">
        <v>5376794</v>
      </c>
      <c r="AS21" s="75">
        <f>IF(ISERROR(AR21/AQ21),0,AR21/AQ21)</f>
        <v>4.256998942241308</v>
      </c>
      <c r="AT21" s="76">
        <f t="shared" si="22"/>
        <v>12076183</v>
      </c>
      <c r="AU21" s="129">
        <f t="shared" si="22"/>
        <v>53687641</v>
      </c>
    </row>
    <row r="22" spans="2:47" ht="19.5" customHeight="1">
      <c r="B22" s="124" t="s">
        <v>15</v>
      </c>
      <c r="C22" s="130">
        <v>0</v>
      </c>
      <c r="D22" s="130">
        <v>0</v>
      </c>
      <c r="E22" s="75">
        <f>IF(ISERROR(D22/C22),0,D22/C22)</f>
        <v>0</v>
      </c>
      <c r="F22" s="76">
        <f>C22</f>
        <v>0</v>
      </c>
      <c r="G22" s="129">
        <f>D22</f>
        <v>0</v>
      </c>
      <c r="J22" s="124" t="s">
        <v>94</v>
      </c>
      <c r="K22" s="130">
        <v>0</v>
      </c>
      <c r="L22" s="130">
        <v>0</v>
      </c>
      <c r="M22" s="75">
        <f>IF(ISERROR(L22/K22),0,L22/K22)</f>
        <v>0</v>
      </c>
      <c r="N22" s="76">
        <f>F22+K22</f>
        <v>0</v>
      </c>
      <c r="O22" s="129">
        <f>G22+L22</f>
        <v>0</v>
      </c>
      <c r="R22" s="124" t="s">
        <v>15</v>
      </c>
      <c r="S22" s="100">
        <v>0</v>
      </c>
      <c r="T22" s="100">
        <v>0</v>
      </c>
      <c r="U22" s="75">
        <f>IF(ISERROR(T22/S22),0,T22/S22)</f>
        <v>0</v>
      </c>
      <c r="V22" s="76">
        <f t="shared" si="19"/>
        <v>0</v>
      </c>
      <c r="W22" s="129">
        <f t="shared" si="19"/>
        <v>0</v>
      </c>
      <c r="Z22" s="124" t="s">
        <v>15</v>
      </c>
      <c r="AA22" s="130">
        <v>0</v>
      </c>
      <c r="AB22" s="130">
        <v>0</v>
      </c>
      <c r="AC22" s="75">
        <f>IF(ISERROR(AB22/AA22),0,AB22/AA22)</f>
        <v>0</v>
      </c>
      <c r="AD22" s="76">
        <f t="shared" si="20"/>
        <v>0</v>
      </c>
      <c r="AE22" s="129">
        <f t="shared" si="20"/>
        <v>0</v>
      </c>
      <c r="AH22" s="124" t="s">
        <v>15</v>
      </c>
      <c r="AI22" s="130">
        <v>0</v>
      </c>
      <c r="AJ22" s="130">
        <v>0</v>
      </c>
      <c r="AK22" s="75">
        <f>IF(ISERROR(AJ22/AI22),0,AJ22/AI22)</f>
        <v>0</v>
      </c>
      <c r="AL22" s="76">
        <f t="shared" si="21"/>
        <v>0</v>
      </c>
      <c r="AM22" s="129">
        <f t="shared" si="21"/>
        <v>0</v>
      </c>
      <c r="AP22" s="124" t="s">
        <v>15</v>
      </c>
      <c r="AQ22" s="130">
        <v>0</v>
      </c>
      <c r="AR22" s="130">
        <v>0</v>
      </c>
      <c r="AS22" s="75">
        <f>IF(ISERROR(AR22/AQ22),0,AR22/AQ22)</f>
        <v>0</v>
      </c>
      <c r="AT22" s="76">
        <f t="shared" si="22"/>
        <v>0</v>
      </c>
      <c r="AU22" s="129">
        <f t="shared" si="22"/>
        <v>0</v>
      </c>
    </row>
    <row r="23" spans="2:47" ht="19.5" customHeight="1" thickBot="1">
      <c r="B23" s="124" t="s">
        <v>64</v>
      </c>
      <c r="C23" s="130">
        <v>425339</v>
      </c>
      <c r="D23" s="130">
        <v>997407</v>
      </c>
      <c r="E23" s="75">
        <f>IF(ISERROR(D23/C23),0,D23/C23)</f>
        <v>2.3449695419418393</v>
      </c>
      <c r="F23" s="130">
        <f t="shared" si="17"/>
        <v>425339</v>
      </c>
      <c r="G23" s="134">
        <f t="shared" si="17"/>
        <v>997407</v>
      </c>
      <c r="J23" s="124" t="s">
        <v>64</v>
      </c>
      <c r="K23" s="130">
        <v>279031</v>
      </c>
      <c r="L23" s="130">
        <v>517960</v>
      </c>
      <c r="M23" s="75">
        <f>IF(ISERROR(L23/K23),0,L23/K23)</f>
        <v>1.8562812017302737</v>
      </c>
      <c r="N23" s="130">
        <f t="shared" si="18"/>
        <v>704370</v>
      </c>
      <c r="O23" s="134">
        <f t="shared" si="18"/>
        <v>1515367</v>
      </c>
      <c r="R23" s="124" t="s">
        <v>64</v>
      </c>
      <c r="S23" s="100">
        <v>446411</v>
      </c>
      <c r="T23" s="100">
        <v>868784</v>
      </c>
      <c r="U23" s="75">
        <f>IF(ISERROR(T23/S23),0,T23/S23)</f>
        <v>1.946152760572656</v>
      </c>
      <c r="V23" s="130">
        <f t="shared" si="19"/>
        <v>1150781</v>
      </c>
      <c r="W23" s="134">
        <f t="shared" si="19"/>
        <v>2384151</v>
      </c>
      <c r="Z23" s="124" t="s">
        <v>64</v>
      </c>
      <c r="AA23" s="130">
        <v>318001</v>
      </c>
      <c r="AB23" s="130">
        <v>583198</v>
      </c>
      <c r="AC23" s="75">
        <f>IF(ISERROR(AB23/AA23),0,AB23/AA23)</f>
        <v>1.8339502077037493</v>
      </c>
      <c r="AD23" s="130">
        <f t="shared" si="20"/>
        <v>1468782</v>
      </c>
      <c r="AE23" s="134">
        <f t="shared" si="20"/>
        <v>2967349</v>
      </c>
      <c r="AH23" s="124" t="s">
        <v>64</v>
      </c>
      <c r="AI23" s="130">
        <v>358224</v>
      </c>
      <c r="AJ23" s="130">
        <v>638716</v>
      </c>
      <c r="AK23" s="75">
        <f>IF(ISERROR(AJ23/AI23),0,AJ23/AI23)</f>
        <v>1.7830072803608914</v>
      </c>
      <c r="AL23" s="130">
        <f t="shared" si="21"/>
        <v>1827006</v>
      </c>
      <c r="AM23" s="134">
        <f t="shared" si="21"/>
        <v>3606065</v>
      </c>
      <c r="AP23" s="124" t="s">
        <v>64</v>
      </c>
      <c r="AQ23" s="130">
        <v>207965</v>
      </c>
      <c r="AR23" s="130">
        <v>350464</v>
      </c>
      <c r="AS23" s="75">
        <f>IF(ISERROR(AR23/AQ23),0,AR23/AQ23)</f>
        <v>1.685206645348977</v>
      </c>
      <c r="AT23" s="130">
        <f t="shared" si="22"/>
        <v>2034971</v>
      </c>
      <c r="AU23" s="134">
        <f t="shared" si="22"/>
        <v>3956529</v>
      </c>
    </row>
    <row r="24" spans="2:47" ht="24.75" customHeight="1" thickBot="1">
      <c r="B24" s="125" t="s">
        <v>60</v>
      </c>
      <c r="C24" s="126">
        <f>SUM(C20:C23)</f>
        <v>4945776</v>
      </c>
      <c r="D24" s="126">
        <f>SUM(D20:D23)</f>
        <v>21582536</v>
      </c>
      <c r="E24" s="127"/>
      <c r="F24" s="127"/>
      <c r="G24" s="128"/>
      <c r="J24" s="125" t="s">
        <v>60</v>
      </c>
      <c r="K24" s="126">
        <f>SUM(K20:K23)</f>
        <v>4119931</v>
      </c>
      <c r="L24" s="126">
        <f>SUM(L20:L23)</f>
        <v>18536831</v>
      </c>
      <c r="M24" s="127"/>
      <c r="N24" s="127"/>
      <c r="O24" s="128"/>
      <c r="R24" s="125" t="s">
        <v>60</v>
      </c>
      <c r="S24" s="126">
        <f>SUM(S20:S23)</f>
        <v>1618094</v>
      </c>
      <c r="T24" s="126">
        <f>SUM(T20:T23)</f>
        <v>5593686</v>
      </c>
      <c r="U24" s="127"/>
      <c r="V24" s="127"/>
      <c r="W24" s="128"/>
      <c r="Z24" s="125" t="s">
        <v>60</v>
      </c>
      <c r="AA24" s="126">
        <f>SUM(AA20:AA23)</f>
        <v>1259011</v>
      </c>
      <c r="AB24" s="126">
        <f>SUM(AB20:AB23)</f>
        <v>3895273</v>
      </c>
      <c r="AC24" s="127"/>
      <c r="AD24" s="127"/>
      <c r="AE24" s="128"/>
      <c r="AH24" s="125" t="s">
        <v>60</v>
      </c>
      <c r="AI24" s="126">
        <f>SUM(AI20:AI23)</f>
        <v>1672836</v>
      </c>
      <c r="AJ24" s="126">
        <f>SUM(AJ20:AJ23)</f>
        <v>6004140</v>
      </c>
      <c r="AK24" s="127"/>
      <c r="AL24" s="127"/>
      <c r="AM24" s="128"/>
      <c r="AP24" s="125" t="s">
        <v>60</v>
      </c>
      <c r="AQ24" s="126">
        <f>SUM(AQ20:AQ23)</f>
        <v>1587992</v>
      </c>
      <c r="AR24" s="126">
        <f>SUM(AR20:AR23)</f>
        <v>6215259</v>
      </c>
      <c r="AS24" s="127"/>
      <c r="AT24" s="127"/>
      <c r="AU24" s="128"/>
    </row>
    <row r="25" spans="2:47" ht="24.75" customHeight="1" thickBot="1">
      <c r="B25" s="123" t="s">
        <v>61</v>
      </c>
      <c r="C25" s="109">
        <f>C24</f>
        <v>4945776</v>
      </c>
      <c r="D25" s="109">
        <f>D24</f>
        <v>21582536</v>
      </c>
      <c r="E25" s="110"/>
      <c r="F25" s="110"/>
      <c r="G25" s="111"/>
      <c r="J25" s="123" t="s">
        <v>61</v>
      </c>
      <c r="K25" s="109">
        <f>K24+C24</f>
        <v>9065707</v>
      </c>
      <c r="L25" s="109">
        <f>L24+D24</f>
        <v>40119367</v>
      </c>
      <c r="M25" s="110"/>
      <c r="N25" s="110"/>
      <c r="O25" s="111"/>
      <c r="R25" s="123" t="s">
        <v>61</v>
      </c>
      <c r="S25" s="109">
        <f>S24+K25</f>
        <v>10683801</v>
      </c>
      <c r="T25" s="109">
        <f>T24+L25</f>
        <v>45713053</v>
      </c>
      <c r="U25" s="110"/>
      <c r="V25" s="110"/>
      <c r="W25" s="111"/>
      <c r="Z25" s="123" t="s">
        <v>61</v>
      </c>
      <c r="AA25" s="109">
        <f>AA24+S25</f>
        <v>11942812</v>
      </c>
      <c r="AB25" s="109">
        <f>AB24+T25</f>
        <v>49608326</v>
      </c>
      <c r="AC25" s="110"/>
      <c r="AD25" s="110"/>
      <c r="AE25" s="111"/>
      <c r="AH25" s="123" t="s">
        <v>61</v>
      </c>
      <c r="AI25" s="109">
        <f>AI24+AA25</f>
        <v>13615648</v>
      </c>
      <c r="AJ25" s="109">
        <f>AJ24+AB25</f>
        <v>55612466</v>
      </c>
      <c r="AK25" s="110"/>
      <c r="AL25" s="110"/>
      <c r="AM25" s="111"/>
      <c r="AP25" s="123" t="s">
        <v>61</v>
      </c>
      <c r="AQ25" s="109">
        <f>AQ24+AI25</f>
        <v>15203640</v>
      </c>
      <c r="AR25" s="109">
        <f>AR24+AJ25</f>
        <v>61827725</v>
      </c>
      <c r="AS25" s="110"/>
      <c r="AT25" s="110"/>
      <c r="AU25" s="111"/>
    </row>
    <row r="26" spans="2:47" ht="19.5" customHeight="1" thickBot="1">
      <c r="B26" s="63"/>
      <c r="C26" s="77"/>
      <c r="D26" s="77"/>
      <c r="E26" s="34"/>
      <c r="F26" s="34"/>
      <c r="G26" s="34"/>
      <c r="J26" s="63"/>
      <c r="K26" s="77"/>
      <c r="L26" s="77"/>
      <c r="M26" s="34"/>
      <c r="N26" s="34"/>
      <c r="O26" s="34"/>
      <c r="R26" s="63"/>
      <c r="S26" s="77"/>
      <c r="T26" s="77"/>
      <c r="U26" s="34"/>
      <c r="V26" s="34"/>
      <c r="W26" s="34"/>
      <c r="Z26" s="63"/>
      <c r="AA26" s="77"/>
      <c r="AB26" s="77"/>
      <c r="AC26" s="34"/>
      <c r="AD26" s="34"/>
      <c r="AE26" s="34"/>
      <c r="AH26" s="63"/>
      <c r="AI26" s="77"/>
      <c r="AJ26" s="77"/>
      <c r="AK26" s="34"/>
      <c r="AL26" s="34"/>
      <c r="AM26" s="34"/>
      <c r="AP26" s="63"/>
      <c r="AQ26" s="77"/>
      <c r="AR26" s="77"/>
      <c r="AS26" s="34"/>
      <c r="AT26" s="34"/>
      <c r="AU26" s="34"/>
    </row>
    <row r="27" spans="2:47" ht="15" customHeight="1">
      <c r="B27" s="118" t="s">
        <v>36</v>
      </c>
      <c r="C27" s="239" t="s">
        <v>77</v>
      </c>
      <c r="D27" s="239" t="s">
        <v>78</v>
      </c>
      <c r="E27" s="239" t="s">
        <v>31</v>
      </c>
      <c r="F27" s="113" t="s">
        <v>29</v>
      </c>
      <c r="G27" s="114" t="s">
        <v>30</v>
      </c>
      <c r="J27" s="118" t="s">
        <v>36</v>
      </c>
      <c r="K27" s="239" t="s">
        <v>77</v>
      </c>
      <c r="L27" s="239" t="s">
        <v>78</v>
      </c>
      <c r="M27" s="239" t="s">
        <v>31</v>
      </c>
      <c r="N27" s="113" t="s">
        <v>29</v>
      </c>
      <c r="O27" s="114" t="s">
        <v>30</v>
      </c>
      <c r="R27" s="118" t="s">
        <v>36</v>
      </c>
      <c r="S27" s="239" t="s">
        <v>77</v>
      </c>
      <c r="T27" s="239" t="s">
        <v>78</v>
      </c>
      <c r="U27" s="239" t="s">
        <v>31</v>
      </c>
      <c r="V27" s="113" t="s">
        <v>29</v>
      </c>
      <c r="W27" s="114" t="s">
        <v>30</v>
      </c>
      <c r="Z27" s="118" t="s">
        <v>36</v>
      </c>
      <c r="AA27" s="239" t="s">
        <v>77</v>
      </c>
      <c r="AB27" s="239" t="s">
        <v>78</v>
      </c>
      <c r="AC27" s="239" t="s">
        <v>31</v>
      </c>
      <c r="AD27" s="113" t="s">
        <v>29</v>
      </c>
      <c r="AE27" s="114" t="s">
        <v>30</v>
      </c>
      <c r="AH27" s="118" t="s">
        <v>36</v>
      </c>
      <c r="AI27" s="239" t="s">
        <v>77</v>
      </c>
      <c r="AJ27" s="239" t="s">
        <v>78</v>
      </c>
      <c r="AK27" s="239" t="s">
        <v>31</v>
      </c>
      <c r="AL27" s="113" t="s">
        <v>29</v>
      </c>
      <c r="AM27" s="114" t="s">
        <v>30</v>
      </c>
      <c r="AP27" s="118" t="s">
        <v>36</v>
      </c>
      <c r="AQ27" s="239" t="s">
        <v>77</v>
      </c>
      <c r="AR27" s="239" t="s">
        <v>78</v>
      </c>
      <c r="AS27" s="239" t="s">
        <v>31</v>
      </c>
      <c r="AT27" s="113" t="s">
        <v>29</v>
      </c>
      <c r="AU27" s="114" t="s">
        <v>30</v>
      </c>
    </row>
    <row r="28" spans="2:47" ht="15" customHeight="1">
      <c r="B28" s="115" t="s">
        <v>37</v>
      </c>
      <c r="C28" s="240"/>
      <c r="D28" s="240"/>
      <c r="E28" s="240"/>
      <c r="F28" s="119" t="s">
        <v>79</v>
      </c>
      <c r="G28" s="142" t="s">
        <v>80</v>
      </c>
      <c r="J28" s="115" t="s">
        <v>37</v>
      </c>
      <c r="K28" s="240"/>
      <c r="L28" s="240"/>
      <c r="M28" s="240"/>
      <c r="N28" s="119" t="s">
        <v>79</v>
      </c>
      <c r="O28" s="142" t="s">
        <v>80</v>
      </c>
      <c r="R28" s="115" t="s">
        <v>37</v>
      </c>
      <c r="S28" s="240"/>
      <c r="T28" s="240"/>
      <c r="U28" s="240"/>
      <c r="V28" s="119" t="s">
        <v>79</v>
      </c>
      <c r="W28" s="142" t="s">
        <v>80</v>
      </c>
      <c r="Z28" s="115" t="s">
        <v>37</v>
      </c>
      <c r="AA28" s="240"/>
      <c r="AB28" s="240"/>
      <c r="AC28" s="240"/>
      <c r="AD28" s="119" t="s">
        <v>79</v>
      </c>
      <c r="AE28" s="142" t="s">
        <v>80</v>
      </c>
      <c r="AH28" s="115" t="s">
        <v>37</v>
      </c>
      <c r="AI28" s="240"/>
      <c r="AJ28" s="240"/>
      <c r="AK28" s="240"/>
      <c r="AL28" s="119" t="s">
        <v>79</v>
      </c>
      <c r="AM28" s="142" t="s">
        <v>80</v>
      </c>
      <c r="AP28" s="115" t="s">
        <v>37</v>
      </c>
      <c r="AQ28" s="240"/>
      <c r="AR28" s="240"/>
      <c r="AS28" s="240"/>
      <c r="AT28" s="119" t="s">
        <v>79</v>
      </c>
      <c r="AU28" s="142" t="s">
        <v>80</v>
      </c>
    </row>
    <row r="29" spans="2:47" ht="19.5" customHeight="1">
      <c r="B29" s="122" t="s">
        <v>100</v>
      </c>
      <c r="C29" s="76">
        <v>35387</v>
      </c>
      <c r="D29" s="76">
        <v>1187947</v>
      </c>
      <c r="E29" s="75">
        <f aca="true" t="shared" si="23" ref="E29:E34">IF(ISERROR(D29/C29),0,D29/C29)</f>
        <v>33.5701528810015</v>
      </c>
      <c r="F29" s="76">
        <f aca="true" t="shared" si="24" ref="F29:G34">C29</f>
        <v>35387</v>
      </c>
      <c r="G29" s="129">
        <f t="shared" si="24"/>
        <v>1187947</v>
      </c>
      <c r="J29" s="122" t="s">
        <v>100</v>
      </c>
      <c r="K29" s="76">
        <v>27637</v>
      </c>
      <c r="L29" s="76">
        <v>819280</v>
      </c>
      <c r="M29" s="75">
        <f aca="true" t="shared" si="25" ref="M29:M34">IF(ISERROR(L29/K29),0,L29/K29)</f>
        <v>29.64431740058617</v>
      </c>
      <c r="N29" s="76">
        <f aca="true" t="shared" si="26" ref="N29:O34">F29+K29</f>
        <v>63024</v>
      </c>
      <c r="O29" s="129">
        <f t="shared" si="26"/>
        <v>2007227</v>
      </c>
      <c r="R29" s="122" t="s">
        <v>100</v>
      </c>
      <c r="S29" s="99">
        <v>33540</v>
      </c>
      <c r="T29" s="99">
        <v>902584</v>
      </c>
      <c r="U29" s="75">
        <f aca="true" t="shared" si="27" ref="U29:U34">IF(ISERROR(T29/S29),0,T29/S29)</f>
        <v>26.910673822301728</v>
      </c>
      <c r="V29" s="76">
        <f aca="true" t="shared" si="28" ref="V29:W34">N29+S29</f>
        <v>96564</v>
      </c>
      <c r="W29" s="129">
        <f t="shared" si="28"/>
        <v>2909811</v>
      </c>
      <c r="Z29" s="122" t="s">
        <v>100</v>
      </c>
      <c r="AA29" s="99">
        <v>30841</v>
      </c>
      <c r="AB29" s="99">
        <v>946333</v>
      </c>
      <c r="AC29" s="75">
        <f aca="true" t="shared" si="29" ref="AC29:AC34">IF(ISERROR(AB29/AA29),0,AB29/AA29)</f>
        <v>30.684251483414936</v>
      </c>
      <c r="AD29" s="76">
        <f aca="true" t="shared" si="30" ref="AD29:AE34">V29+AA29</f>
        <v>127405</v>
      </c>
      <c r="AE29" s="129">
        <f t="shared" si="30"/>
        <v>3856144</v>
      </c>
      <c r="AH29" s="122" t="s">
        <v>100</v>
      </c>
      <c r="AI29" s="99">
        <v>40075</v>
      </c>
      <c r="AJ29" s="99">
        <v>1316724</v>
      </c>
      <c r="AK29" s="75">
        <f aca="true" t="shared" si="31" ref="AK29:AK34">IF(ISERROR(AJ29/AI29),0,AJ29/AI29)</f>
        <v>32.85649407361198</v>
      </c>
      <c r="AL29" s="76">
        <f aca="true" t="shared" si="32" ref="AL29:AM34">AD29+AI29</f>
        <v>167480</v>
      </c>
      <c r="AM29" s="129">
        <f t="shared" si="32"/>
        <v>5172868</v>
      </c>
      <c r="AP29" s="122" t="s">
        <v>100</v>
      </c>
      <c r="AQ29" s="76">
        <v>35858</v>
      </c>
      <c r="AR29" s="76">
        <v>1129720</v>
      </c>
      <c r="AS29" s="75">
        <f aca="true" t="shared" si="33" ref="AS29:AS34">IF(ISERROR(AR29/AQ29),0,AR29/AQ29)</f>
        <v>31.505382341457974</v>
      </c>
      <c r="AT29" s="76">
        <f aca="true" t="shared" si="34" ref="AT29:AU33">AL29+AQ29</f>
        <v>203338</v>
      </c>
      <c r="AU29" s="129">
        <f t="shared" si="34"/>
        <v>6302588</v>
      </c>
    </row>
    <row r="30" spans="2:47" ht="19.5" customHeight="1">
      <c r="B30" s="122" t="s">
        <v>101</v>
      </c>
      <c r="C30" s="76">
        <v>38955</v>
      </c>
      <c r="D30" s="76">
        <v>1042038</v>
      </c>
      <c r="E30" s="75">
        <f t="shared" si="23"/>
        <v>26.749788217173663</v>
      </c>
      <c r="F30" s="76">
        <f t="shared" si="24"/>
        <v>38955</v>
      </c>
      <c r="G30" s="129">
        <f t="shared" si="24"/>
        <v>1042038</v>
      </c>
      <c r="J30" s="122" t="s">
        <v>101</v>
      </c>
      <c r="K30" s="76">
        <v>18394</v>
      </c>
      <c r="L30" s="76">
        <v>937816</v>
      </c>
      <c r="M30" s="75">
        <f t="shared" si="25"/>
        <v>50.98488637599217</v>
      </c>
      <c r="N30" s="76">
        <f t="shared" si="26"/>
        <v>57349</v>
      </c>
      <c r="O30" s="129">
        <f t="shared" si="26"/>
        <v>1979854</v>
      </c>
      <c r="R30" s="122" t="s">
        <v>101</v>
      </c>
      <c r="S30" s="172">
        <v>16852</v>
      </c>
      <c r="T30" s="172">
        <v>990954</v>
      </c>
      <c r="U30" s="75">
        <f t="shared" si="27"/>
        <v>58.80334678376454</v>
      </c>
      <c r="V30" s="76">
        <f t="shared" si="28"/>
        <v>74201</v>
      </c>
      <c r="W30" s="129">
        <f t="shared" si="28"/>
        <v>2970808</v>
      </c>
      <c r="Z30" s="122" t="s">
        <v>101</v>
      </c>
      <c r="AA30" s="76">
        <v>17755</v>
      </c>
      <c r="AB30" s="76">
        <v>891568</v>
      </c>
      <c r="AC30" s="75">
        <f t="shared" si="29"/>
        <v>50.21503801745987</v>
      </c>
      <c r="AD30" s="76">
        <f t="shared" si="30"/>
        <v>91956</v>
      </c>
      <c r="AE30" s="129">
        <f t="shared" si="30"/>
        <v>3862376</v>
      </c>
      <c r="AF30" s="151"/>
      <c r="AH30" s="122" t="s">
        <v>101</v>
      </c>
      <c r="AI30" s="76">
        <v>23942</v>
      </c>
      <c r="AJ30" s="76">
        <v>1000824</v>
      </c>
      <c r="AK30" s="75">
        <f t="shared" si="31"/>
        <v>41.802021552084206</v>
      </c>
      <c r="AL30" s="76">
        <f t="shared" si="32"/>
        <v>115898</v>
      </c>
      <c r="AM30" s="129">
        <f t="shared" si="32"/>
        <v>4863200</v>
      </c>
      <c r="AP30" s="122" t="s">
        <v>101</v>
      </c>
      <c r="AQ30" s="76">
        <v>30961</v>
      </c>
      <c r="AR30" s="76">
        <v>1276904</v>
      </c>
      <c r="AS30" s="75">
        <f t="shared" si="33"/>
        <v>41.24233713381351</v>
      </c>
      <c r="AT30" s="76">
        <f t="shared" si="34"/>
        <v>146859</v>
      </c>
      <c r="AU30" s="129">
        <f t="shared" si="34"/>
        <v>6140104</v>
      </c>
    </row>
    <row r="31" spans="2:47" ht="19.5" customHeight="1">
      <c r="B31" s="122" t="s">
        <v>96</v>
      </c>
      <c r="C31" s="76">
        <v>62649</v>
      </c>
      <c r="D31" s="76">
        <v>1356664</v>
      </c>
      <c r="E31" s="75">
        <f t="shared" si="23"/>
        <v>21.65499848361506</v>
      </c>
      <c r="F31" s="76">
        <f t="shared" si="24"/>
        <v>62649</v>
      </c>
      <c r="G31" s="129">
        <f t="shared" si="24"/>
        <v>1356664</v>
      </c>
      <c r="J31" s="122" t="s">
        <v>96</v>
      </c>
      <c r="K31" s="196">
        <v>63718</v>
      </c>
      <c r="L31" s="196">
        <v>1446825</v>
      </c>
      <c r="M31" s="75">
        <f t="shared" si="25"/>
        <v>22.706691986565804</v>
      </c>
      <c r="N31" s="76">
        <f t="shared" si="26"/>
        <v>126367</v>
      </c>
      <c r="O31" s="129">
        <f t="shared" si="26"/>
        <v>2803489</v>
      </c>
      <c r="R31" s="122" t="s">
        <v>96</v>
      </c>
      <c r="S31" s="172">
        <v>44599</v>
      </c>
      <c r="T31" s="172">
        <v>1211320</v>
      </c>
      <c r="U31" s="75">
        <f t="shared" si="27"/>
        <v>27.16025022982578</v>
      </c>
      <c r="V31" s="76">
        <f t="shared" si="28"/>
        <v>170966</v>
      </c>
      <c r="W31" s="129">
        <f t="shared" si="28"/>
        <v>4014809</v>
      </c>
      <c r="Z31" s="122" t="s">
        <v>96</v>
      </c>
      <c r="AA31" s="76">
        <v>16817</v>
      </c>
      <c r="AB31" s="76">
        <v>1011585</v>
      </c>
      <c r="AC31" s="75">
        <f t="shared" si="29"/>
        <v>60.15252423143248</v>
      </c>
      <c r="AD31" s="76">
        <f t="shared" si="30"/>
        <v>187783</v>
      </c>
      <c r="AE31" s="129">
        <f t="shared" si="30"/>
        <v>5026394</v>
      </c>
      <c r="AF31" s="151"/>
      <c r="AH31" s="122" t="s">
        <v>96</v>
      </c>
      <c r="AI31" s="76">
        <v>53606</v>
      </c>
      <c r="AJ31" s="76">
        <v>1531604</v>
      </c>
      <c r="AK31" s="75">
        <f t="shared" si="31"/>
        <v>28.571503189941424</v>
      </c>
      <c r="AL31" s="76">
        <f t="shared" si="32"/>
        <v>241389</v>
      </c>
      <c r="AM31" s="129">
        <f t="shared" si="32"/>
        <v>6557998</v>
      </c>
      <c r="AP31" s="122" t="s">
        <v>96</v>
      </c>
      <c r="AQ31" s="76">
        <v>35231</v>
      </c>
      <c r="AR31" s="76">
        <v>1456650</v>
      </c>
      <c r="AS31" s="75">
        <f t="shared" si="33"/>
        <v>41.34568987539383</v>
      </c>
      <c r="AT31" s="76">
        <f t="shared" si="34"/>
        <v>276620</v>
      </c>
      <c r="AU31" s="129">
        <f t="shared" si="34"/>
        <v>8014648</v>
      </c>
    </row>
    <row r="32" spans="2:47" ht="19.5" customHeight="1">
      <c r="B32" s="122" t="s">
        <v>58</v>
      </c>
      <c r="C32" s="76">
        <v>13456</v>
      </c>
      <c r="D32" s="76">
        <v>783987</v>
      </c>
      <c r="E32" s="75">
        <f t="shared" si="23"/>
        <v>58.263005350772886</v>
      </c>
      <c r="F32" s="76">
        <f t="shared" si="24"/>
        <v>13456</v>
      </c>
      <c r="G32" s="129">
        <f t="shared" si="24"/>
        <v>783987</v>
      </c>
      <c r="J32" s="122" t="s">
        <v>58</v>
      </c>
      <c r="K32" s="76">
        <v>8153</v>
      </c>
      <c r="L32" s="99">
        <v>590417</v>
      </c>
      <c r="M32" s="75">
        <f t="shared" si="25"/>
        <v>72.41714706243101</v>
      </c>
      <c r="N32" s="76">
        <f t="shared" si="26"/>
        <v>21609</v>
      </c>
      <c r="O32" s="129">
        <f t="shared" si="26"/>
        <v>1374404</v>
      </c>
      <c r="R32" s="122" t="s">
        <v>58</v>
      </c>
      <c r="S32" s="76">
        <v>5676</v>
      </c>
      <c r="T32" s="76">
        <v>546525</v>
      </c>
      <c r="U32" s="75">
        <f t="shared" si="27"/>
        <v>96.28699788583509</v>
      </c>
      <c r="V32" s="76">
        <f t="shared" si="28"/>
        <v>27285</v>
      </c>
      <c r="W32" s="129">
        <f t="shared" si="28"/>
        <v>1920929</v>
      </c>
      <c r="Z32" s="122" t="s">
        <v>58</v>
      </c>
      <c r="AA32" s="76">
        <v>13289</v>
      </c>
      <c r="AB32" s="76">
        <v>696807</v>
      </c>
      <c r="AC32" s="75">
        <f t="shared" si="29"/>
        <v>52.4348709458951</v>
      </c>
      <c r="AD32" s="76">
        <f t="shared" si="30"/>
        <v>40574</v>
      </c>
      <c r="AE32" s="129">
        <f t="shared" si="30"/>
        <v>2617736</v>
      </c>
      <c r="AF32" s="153"/>
      <c r="AH32" s="122" t="s">
        <v>58</v>
      </c>
      <c r="AI32" s="76">
        <v>8516</v>
      </c>
      <c r="AJ32" s="76">
        <v>779924</v>
      </c>
      <c r="AK32" s="75">
        <f t="shared" si="31"/>
        <v>91.58337247534054</v>
      </c>
      <c r="AL32" s="76">
        <f t="shared" si="32"/>
        <v>49090</v>
      </c>
      <c r="AM32" s="129">
        <f t="shared" si="32"/>
        <v>3397660</v>
      </c>
      <c r="AP32" s="122" t="s">
        <v>58</v>
      </c>
      <c r="AQ32" s="76">
        <v>9915</v>
      </c>
      <c r="AR32" s="99">
        <v>717051</v>
      </c>
      <c r="AS32" s="75">
        <f t="shared" si="33"/>
        <v>72.31981845688351</v>
      </c>
      <c r="AT32" s="76">
        <f t="shared" si="34"/>
        <v>59005</v>
      </c>
      <c r="AU32" s="129">
        <f t="shared" si="34"/>
        <v>4114711</v>
      </c>
    </row>
    <row r="33" spans="2:47" ht="19.5" customHeight="1">
      <c r="B33" s="122" t="s">
        <v>53</v>
      </c>
      <c r="C33" s="76">
        <v>33260</v>
      </c>
      <c r="D33" s="76">
        <v>1490203</v>
      </c>
      <c r="E33" s="75">
        <f t="shared" si="23"/>
        <v>44.80466025255562</v>
      </c>
      <c r="F33" s="76">
        <f t="shared" si="24"/>
        <v>33260</v>
      </c>
      <c r="G33" s="129">
        <f t="shared" si="24"/>
        <v>1490203</v>
      </c>
      <c r="J33" s="122" t="s">
        <v>53</v>
      </c>
      <c r="K33" s="76">
        <v>31564</v>
      </c>
      <c r="L33" s="172">
        <v>1352600</v>
      </c>
      <c r="M33" s="75">
        <f t="shared" si="25"/>
        <v>42.85261690533519</v>
      </c>
      <c r="N33" s="76">
        <f t="shared" si="26"/>
        <v>64824</v>
      </c>
      <c r="O33" s="129">
        <f t="shared" si="26"/>
        <v>2842803</v>
      </c>
      <c r="R33" s="122" t="s">
        <v>53</v>
      </c>
      <c r="S33" s="76">
        <v>49803</v>
      </c>
      <c r="T33" s="76">
        <v>1288864</v>
      </c>
      <c r="U33" s="75">
        <f t="shared" si="27"/>
        <v>25.87924422223561</v>
      </c>
      <c r="V33" s="76">
        <f t="shared" si="28"/>
        <v>114627</v>
      </c>
      <c r="W33" s="129">
        <f t="shared" si="28"/>
        <v>4131667</v>
      </c>
      <c r="Z33" s="122" t="s">
        <v>53</v>
      </c>
      <c r="AA33" s="76">
        <v>37301</v>
      </c>
      <c r="AB33" s="172">
        <v>1517801</v>
      </c>
      <c r="AC33" s="75">
        <f t="shared" si="29"/>
        <v>40.690624916222085</v>
      </c>
      <c r="AD33" s="76">
        <f t="shared" si="30"/>
        <v>151928</v>
      </c>
      <c r="AE33" s="129">
        <f t="shared" si="30"/>
        <v>5649468</v>
      </c>
      <c r="AF33" s="152"/>
      <c r="AH33" s="122" t="s">
        <v>53</v>
      </c>
      <c r="AI33" s="99">
        <v>41476</v>
      </c>
      <c r="AJ33" s="99">
        <v>1543653</v>
      </c>
      <c r="AK33" s="75">
        <f t="shared" si="31"/>
        <v>37.21798148326743</v>
      </c>
      <c r="AL33" s="76">
        <f t="shared" si="32"/>
        <v>193404</v>
      </c>
      <c r="AM33" s="129">
        <f t="shared" si="32"/>
        <v>7193121</v>
      </c>
      <c r="AP33" s="122" t="s">
        <v>53</v>
      </c>
      <c r="AQ33" s="76">
        <v>45366</v>
      </c>
      <c r="AR33" s="76">
        <v>1646024</v>
      </c>
      <c r="AS33" s="75">
        <f t="shared" si="33"/>
        <v>36.28320768857735</v>
      </c>
      <c r="AT33" s="76">
        <f t="shared" si="34"/>
        <v>238770</v>
      </c>
      <c r="AU33" s="129">
        <f t="shared" si="34"/>
        <v>8839145</v>
      </c>
    </row>
    <row r="34" spans="2:47" ht="19.5" customHeight="1" thickBot="1">
      <c r="B34" s="124" t="s">
        <v>54</v>
      </c>
      <c r="C34" s="130">
        <v>28493</v>
      </c>
      <c r="D34" s="130">
        <v>1297850</v>
      </c>
      <c r="E34" s="75">
        <f t="shared" si="23"/>
        <v>45.54978415751237</v>
      </c>
      <c r="F34" s="130">
        <f t="shared" si="24"/>
        <v>28493</v>
      </c>
      <c r="G34" s="134">
        <f t="shared" si="24"/>
        <v>1297850</v>
      </c>
      <c r="J34" s="124" t="s">
        <v>54</v>
      </c>
      <c r="K34" s="130">
        <v>33773</v>
      </c>
      <c r="L34" s="130">
        <v>1254671</v>
      </c>
      <c r="M34" s="75">
        <f t="shared" si="25"/>
        <v>37.150119918277916</v>
      </c>
      <c r="N34" s="130">
        <f t="shared" si="26"/>
        <v>62266</v>
      </c>
      <c r="O34" s="134">
        <f t="shared" si="26"/>
        <v>2552521</v>
      </c>
      <c r="R34" s="124" t="s">
        <v>54</v>
      </c>
      <c r="S34" s="130">
        <v>31303</v>
      </c>
      <c r="T34" s="130">
        <v>1675406</v>
      </c>
      <c r="U34" s="75">
        <f t="shared" si="27"/>
        <v>53.52221831773313</v>
      </c>
      <c r="V34" s="130">
        <f t="shared" si="28"/>
        <v>93569</v>
      </c>
      <c r="W34" s="134">
        <f t="shared" si="28"/>
        <v>4227927</v>
      </c>
      <c r="Z34" s="124" t="s">
        <v>54</v>
      </c>
      <c r="AA34" s="130">
        <v>33865</v>
      </c>
      <c r="AB34" s="130">
        <v>1334138</v>
      </c>
      <c r="AC34" s="75">
        <f t="shared" si="29"/>
        <v>39.3957773512476</v>
      </c>
      <c r="AD34" s="130">
        <f t="shared" si="30"/>
        <v>127434</v>
      </c>
      <c r="AE34" s="134">
        <f t="shared" si="30"/>
        <v>5562065</v>
      </c>
      <c r="AH34" s="124" t="s">
        <v>54</v>
      </c>
      <c r="AI34" s="130">
        <v>40648</v>
      </c>
      <c r="AJ34" s="130">
        <v>1362273</v>
      </c>
      <c r="AK34" s="75">
        <f t="shared" si="31"/>
        <v>33.51389982286951</v>
      </c>
      <c r="AL34" s="130">
        <f t="shared" si="32"/>
        <v>168082</v>
      </c>
      <c r="AM34" s="134">
        <f t="shared" si="32"/>
        <v>6924338</v>
      </c>
      <c r="AP34" s="124" t="s">
        <v>54</v>
      </c>
      <c r="AQ34" s="130">
        <v>29522</v>
      </c>
      <c r="AR34" s="100">
        <v>1443741</v>
      </c>
      <c r="AS34" s="75">
        <f t="shared" si="33"/>
        <v>48.90390217464942</v>
      </c>
      <c r="AT34" s="130">
        <f>AL34+AQ34</f>
        <v>197604</v>
      </c>
      <c r="AU34" s="134">
        <f>AM34+AR34</f>
        <v>8368079</v>
      </c>
    </row>
    <row r="35" spans="2:47" ht="24.75" customHeight="1" thickBot="1">
      <c r="B35" s="125" t="s">
        <v>60</v>
      </c>
      <c r="C35" s="126">
        <f>SUM(C29:C34)</f>
        <v>212200</v>
      </c>
      <c r="D35" s="126">
        <f>SUM(D29:D34)</f>
        <v>7158689</v>
      </c>
      <c r="E35" s="127"/>
      <c r="F35" s="127"/>
      <c r="G35" s="128"/>
      <c r="J35" s="125" t="s">
        <v>60</v>
      </c>
      <c r="K35" s="126">
        <f>SUM(K29:K34)</f>
        <v>183239</v>
      </c>
      <c r="L35" s="126">
        <f>SUM(L29:L34)</f>
        <v>6401609</v>
      </c>
      <c r="M35" s="127"/>
      <c r="N35" s="127"/>
      <c r="O35" s="128"/>
      <c r="R35" s="125" t="s">
        <v>60</v>
      </c>
      <c r="S35" s="126">
        <f>SUM(S29:S34)</f>
        <v>181773</v>
      </c>
      <c r="T35" s="126">
        <f>SUM(T29:T34)</f>
        <v>6615653</v>
      </c>
      <c r="U35" s="127"/>
      <c r="V35" s="127"/>
      <c r="W35" s="128"/>
      <c r="Z35" s="125" t="s">
        <v>60</v>
      </c>
      <c r="AA35" s="126">
        <f>SUM(AA29:AA34)</f>
        <v>149868</v>
      </c>
      <c r="AB35" s="126">
        <f>SUM(AB29:AB34)</f>
        <v>6398232</v>
      </c>
      <c r="AC35" s="127"/>
      <c r="AD35" s="127"/>
      <c r="AE35" s="128"/>
      <c r="AH35" s="125" t="s">
        <v>60</v>
      </c>
      <c r="AI35" s="126">
        <f>SUM(AI29:AI34)</f>
        <v>208263</v>
      </c>
      <c r="AJ35" s="126">
        <f>SUM(AJ29:AJ34)</f>
        <v>7535002</v>
      </c>
      <c r="AK35" s="127"/>
      <c r="AL35" s="127"/>
      <c r="AM35" s="128"/>
      <c r="AP35" s="125" t="s">
        <v>60</v>
      </c>
      <c r="AQ35" s="126">
        <f>SUM(AQ29:AQ34)</f>
        <v>186853</v>
      </c>
      <c r="AR35" s="183">
        <f>SUM(AR29:AR34)</f>
        <v>7670090</v>
      </c>
      <c r="AS35" s="127"/>
      <c r="AT35" s="127"/>
      <c r="AU35" s="128"/>
    </row>
    <row r="36" spans="2:47" ht="24.75" customHeight="1" thickBot="1">
      <c r="B36" s="123" t="s">
        <v>61</v>
      </c>
      <c r="C36" s="109">
        <f>C35</f>
        <v>212200</v>
      </c>
      <c r="D36" s="109">
        <f>D35</f>
        <v>7158689</v>
      </c>
      <c r="E36" s="110"/>
      <c r="F36" s="110"/>
      <c r="G36" s="111"/>
      <c r="J36" s="123" t="s">
        <v>61</v>
      </c>
      <c r="K36" s="109">
        <f>K35+C35</f>
        <v>395439</v>
      </c>
      <c r="L36" s="109">
        <f>L35+D35</f>
        <v>13560298</v>
      </c>
      <c r="M36" s="110"/>
      <c r="N36" s="110"/>
      <c r="O36" s="111"/>
      <c r="R36" s="123" t="s">
        <v>61</v>
      </c>
      <c r="S36" s="109">
        <f>S35+K36</f>
        <v>577212</v>
      </c>
      <c r="T36" s="109">
        <f>T35+L36</f>
        <v>20175951</v>
      </c>
      <c r="U36" s="110"/>
      <c r="V36" s="110"/>
      <c r="W36" s="111"/>
      <c r="Z36" s="123" t="s">
        <v>61</v>
      </c>
      <c r="AA36" s="109">
        <f>AA35+S36</f>
        <v>727080</v>
      </c>
      <c r="AB36" s="109">
        <f>AB35+T36</f>
        <v>26574183</v>
      </c>
      <c r="AC36" s="110"/>
      <c r="AD36" s="110"/>
      <c r="AE36" s="111"/>
      <c r="AH36" s="123" t="s">
        <v>61</v>
      </c>
      <c r="AI36" s="109">
        <f>AI35+AA36</f>
        <v>935343</v>
      </c>
      <c r="AJ36" s="109">
        <f>AJ35+AB36</f>
        <v>34109185</v>
      </c>
      <c r="AK36" s="110"/>
      <c r="AL36" s="110"/>
      <c r="AM36" s="111"/>
      <c r="AP36" s="123" t="s">
        <v>61</v>
      </c>
      <c r="AQ36" s="109">
        <f>AQ35+AI36</f>
        <v>1122196</v>
      </c>
      <c r="AR36" s="109">
        <f>AR35+AJ36</f>
        <v>41779275</v>
      </c>
      <c r="AS36" s="110"/>
      <c r="AT36" s="110"/>
      <c r="AU36" s="111"/>
    </row>
    <row r="37" ht="16.5" customHeight="1"/>
    <row r="38" spans="2:47" ht="49.5" customHeight="1" thickBot="1">
      <c r="B38" s="235" t="s">
        <v>110</v>
      </c>
      <c r="C38" s="235"/>
      <c r="D38" s="235"/>
      <c r="E38" s="235"/>
      <c r="F38" s="235"/>
      <c r="G38" s="235"/>
      <c r="J38" s="235" t="s">
        <v>112</v>
      </c>
      <c r="K38" s="235"/>
      <c r="L38" s="235"/>
      <c r="M38" s="235"/>
      <c r="N38" s="235"/>
      <c r="O38" s="235"/>
      <c r="R38" s="235" t="s">
        <v>114</v>
      </c>
      <c r="S38" s="235"/>
      <c r="T38" s="235"/>
      <c r="U38" s="235"/>
      <c r="V38" s="235"/>
      <c r="W38" s="235"/>
      <c r="Z38" s="235" t="s">
        <v>116</v>
      </c>
      <c r="AA38" s="235"/>
      <c r="AB38" s="235"/>
      <c r="AC38" s="235"/>
      <c r="AD38" s="235"/>
      <c r="AE38" s="235"/>
      <c r="AH38" s="235" t="s">
        <v>118</v>
      </c>
      <c r="AI38" s="235"/>
      <c r="AJ38" s="235"/>
      <c r="AK38" s="235"/>
      <c r="AL38" s="235"/>
      <c r="AM38" s="235"/>
      <c r="AP38" s="235" t="s">
        <v>105</v>
      </c>
      <c r="AQ38" s="235"/>
      <c r="AR38" s="235"/>
      <c r="AS38" s="235"/>
      <c r="AT38" s="235"/>
      <c r="AU38" s="235"/>
    </row>
    <row r="39" spans="2:47" ht="15" customHeight="1">
      <c r="B39" s="118" t="s">
        <v>32</v>
      </c>
      <c r="C39" s="239" t="s">
        <v>77</v>
      </c>
      <c r="D39" s="239" t="s">
        <v>78</v>
      </c>
      <c r="E39" s="239" t="s">
        <v>31</v>
      </c>
      <c r="F39" s="113" t="s">
        <v>29</v>
      </c>
      <c r="G39" s="114" t="s">
        <v>30</v>
      </c>
      <c r="J39" s="118" t="s">
        <v>32</v>
      </c>
      <c r="K39" s="239" t="s">
        <v>77</v>
      </c>
      <c r="L39" s="239" t="s">
        <v>78</v>
      </c>
      <c r="M39" s="239" t="s">
        <v>31</v>
      </c>
      <c r="N39" s="113" t="s">
        <v>29</v>
      </c>
      <c r="O39" s="114" t="s">
        <v>30</v>
      </c>
      <c r="R39" s="118" t="s">
        <v>32</v>
      </c>
      <c r="S39" s="239" t="s">
        <v>77</v>
      </c>
      <c r="T39" s="239" t="s">
        <v>78</v>
      </c>
      <c r="U39" s="239" t="s">
        <v>31</v>
      </c>
      <c r="V39" s="113" t="s">
        <v>29</v>
      </c>
      <c r="W39" s="114" t="s">
        <v>30</v>
      </c>
      <c r="Z39" s="118" t="s">
        <v>32</v>
      </c>
      <c r="AA39" s="239" t="s">
        <v>77</v>
      </c>
      <c r="AB39" s="239" t="s">
        <v>78</v>
      </c>
      <c r="AC39" s="239" t="s">
        <v>31</v>
      </c>
      <c r="AD39" s="113" t="s">
        <v>29</v>
      </c>
      <c r="AE39" s="114" t="s">
        <v>30</v>
      </c>
      <c r="AH39" s="118" t="s">
        <v>32</v>
      </c>
      <c r="AI39" s="239" t="s">
        <v>77</v>
      </c>
      <c r="AJ39" s="239" t="s">
        <v>78</v>
      </c>
      <c r="AK39" s="239" t="s">
        <v>31</v>
      </c>
      <c r="AL39" s="113" t="s">
        <v>29</v>
      </c>
      <c r="AM39" s="114" t="s">
        <v>30</v>
      </c>
      <c r="AP39" s="118" t="s">
        <v>32</v>
      </c>
      <c r="AQ39" s="239" t="s">
        <v>77</v>
      </c>
      <c r="AR39" s="239" t="s">
        <v>78</v>
      </c>
      <c r="AS39" s="239" t="s">
        <v>31</v>
      </c>
      <c r="AT39" s="113" t="s">
        <v>29</v>
      </c>
      <c r="AU39" s="114" t="s">
        <v>30</v>
      </c>
    </row>
    <row r="40" spans="2:47" ht="15" customHeight="1">
      <c r="B40" s="115" t="s">
        <v>33</v>
      </c>
      <c r="C40" s="240"/>
      <c r="D40" s="240"/>
      <c r="E40" s="240"/>
      <c r="F40" s="119" t="s">
        <v>79</v>
      </c>
      <c r="G40" s="142" t="s">
        <v>80</v>
      </c>
      <c r="J40" s="115" t="s">
        <v>33</v>
      </c>
      <c r="K40" s="240"/>
      <c r="L40" s="240"/>
      <c r="M40" s="240"/>
      <c r="N40" s="119" t="s">
        <v>79</v>
      </c>
      <c r="O40" s="142" t="s">
        <v>80</v>
      </c>
      <c r="R40" s="115" t="s">
        <v>33</v>
      </c>
      <c r="S40" s="240"/>
      <c r="T40" s="240"/>
      <c r="U40" s="240"/>
      <c r="V40" s="119" t="s">
        <v>79</v>
      </c>
      <c r="W40" s="142" t="s">
        <v>80</v>
      </c>
      <c r="Z40" s="115" t="s">
        <v>33</v>
      </c>
      <c r="AA40" s="240"/>
      <c r="AB40" s="240"/>
      <c r="AC40" s="240"/>
      <c r="AD40" s="119" t="s">
        <v>79</v>
      </c>
      <c r="AE40" s="142" t="s">
        <v>80</v>
      </c>
      <c r="AH40" s="115" t="s">
        <v>33</v>
      </c>
      <c r="AI40" s="240"/>
      <c r="AJ40" s="240"/>
      <c r="AK40" s="240"/>
      <c r="AL40" s="119" t="s">
        <v>79</v>
      </c>
      <c r="AM40" s="142" t="s">
        <v>80</v>
      </c>
      <c r="AP40" s="115" t="s">
        <v>33</v>
      </c>
      <c r="AQ40" s="240"/>
      <c r="AR40" s="240"/>
      <c r="AS40" s="240"/>
      <c r="AT40" s="119" t="s">
        <v>79</v>
      </c>
      <c r="AU40" s="142" t="s">
        <v>80</v>
      </c>
    </row>
    <row r="41" spans="2:47" ht="19.5" customHeight="1">
      <c r="B41" s="122" t="s">
        <v>40</v>
      </c>
      <c r="C41" s="76">
        <v>14281</v>
      </c>
      <c r="D41" s="76">
        <v>51491</v>
      </c>
      <c r="E41" s="75">
        <f aca="true" t="shared" si="35" ref="E41:E51">IF(ISERROR(D41/C41),0,D41/C41)</f>
        <v>3.605559834745466</v>
      </c>
      <c r="F41" s="76">
        <f aca="true" t="shared" si="36" ref="F41:F51">AT4+C41</f>
        <v>41947</v>
      </c>
      <c r="G41" s="129">
        <f aca="true" t="shared" si="37" ref="G41:G51">AU4+D41</f>
        <v>303117</v>
      </c>
      <c r="J41" s="122" t="s">
        <v>40</v>
      </c>
      <c r="K41" s="76">
        <v>3784</v>
      </c>
      <c r="L41" s="76">
        <v>41690</v>
      </c>
      <c r="M41" s="75">
        <f aca="true" t="shared" si="38" ref="M41:M51">IF(ISERROR(L41/K41),0,L41/K41)</f>
        <v>11.017441860465116</v>
      </c>
      <c r="N41" s="76">
        <f aca="true" t="shared" si="39" ref="N41:N51">F41+K41</f>
        <v>45731</v>
      </c>
      <c r="O41" s="129">
        <f aca="true" t="shared" si="40" ref="O41:O51">G41+L41</f>
        <v>344807</v>
      </c>
      <c r="R41" s="122" t="s">
        <v>40</v>
      </c>
      <c r="S41" s="76">
        <v>9783</v>
      </c>
      <c r="T41" s="76">
        <v>30140</v>
      </c>
      <c r="U41" s="75">
        <f aca="true" t="shared" si="41" ref="U41:U51">IF(ISERROR(T41/S41),0,T41/S41)</f>
        <v>3.080854543596034</v>
      </c>
      <c r="V41" s="76">
        <f aca="true" t="shared" si="42" ref="V41:V51">N41+S41</f>
        <v>55514</v>
      </c>
      <c r="W41" s="129">
        <f aca="true" t="shared" si="43" ref="W41:W51">O41+T41</f>
        <v>374947</v>
      </c>
      <c r="Z41" s="122" t="s">
        <v>40</v>
      </c>
      <c r="AA41" s="76">
        <v>5676</v>
      </c>
      <c r="AB41" s="76">
        <v>37473</v>
      </c>
      <c r="AC41" s="75">
        <f aca="true" t="shared" si="44" ref="AC41:AC51">IF(ISERROR(AB41/AA41),0,AB41/AA41)</f>
        <v>6.602008456659619</v>
      </c>
      <c r="AD41" s="76">
        <f aca="true" t="shared" si="45" ref="AD41:AD51">V41+AA41</f>
        <v>61190</v>
      </c>
      <c r="AE41" s="129">
        <f aca="true" t="shared" si="46" ref="AE41:AE51">W41+AB41</f>
        <v>412420</v>
      </c>
      <c r="AH41" s="122" t="s">
        <v>40</v>
      </c>
      <c r="AI41" s="76">
        <v>7389</v>
      </c>
      <c r="AJ41" s="76">
        <v>54402</v>
      </c>
      <c r="AK41" s="75">
        <f aca="true" t="shared" si="47" ref="AK41:AK51">IF(ISERROR(AJ41/AI41),0,AJ41/AI41)</f>
        <v>7.362565976451482</v>
      </c>
      <c r="AL41" s="76">
        <f aca="true" t="shared" si="48" ref="AL41:AL51">AD41+AI41</f>
        <v>68579</v>
      </c>
      <c r="AM41" s="129">
        <f aca="true" t="shared" si="49" ref="AM41:AM51">AE41+AJ41</f>
        <v>466822</v>
      </c>
      <c r="AP41" s="122" t="s">
        <v>40</v>
      </c>
      <c r="AQ41" s="76">
        <v>1854</v>
      </c>
      <c r="AR41" s="76">
        <v>24358</v>
      </c>
      <c r="AS41" s="75">
        <f aca="true" t="shared" si="50" ref="AS41:AS51">IF(ISERROR(AR41/AQ41),0,AR41/AQ41)</f>
        <v>13.138079827400215</v>
      </c>
      <c r="AT41" s="76">
        <f aca="true" t="shared" si="51" ref="AT41:AT51">AL41+AQ41</f>
        <v>70433</v>
      </c>
      <c r="AU41" s="129">
        <f aca="true" t="shared" si="52" ref="AU41:AU51">AM41+AR41</f>
        <v>491180</v>
      </c>
    </row>
    <row r="42" spans="2:47" ht="19.5" customHeight="1">
      <c r="B42" s="122" t="s">
        <v>41</v>
      </c>
      <c r="C42" s="76">
        <v>17862</v>
      </c>
      <c r="D42" s="76">
        <v>319044</v>
      </c>
      <c r="E42" s="75">
        <f t="shared" si="35"/>
        <v>17.861605643265033</v>
      </c>
      <c r="F42" s="76">
        <f t="shared" si="36"/>
        <v>178779</v>
      </c>
      <c r="G42" s="129">
        <f t="shared" si="37"/>
        <v>2312912</v>
      </c>
      <c r="J42" s="122" t="s">
        <v>41</v>
      </c>
      <c r="K42" s="76">
        <v>16516</v>
      </c>
      <c r="L42" s="76">
        <v>267102</v>
      </c>
      <c r="M42" s="75">
        <f t="shared" si="38"/>
        <v>16.172317752482442</v>
      </c>
      <c r="N42" s="76">
        <f t="shared" si="39"/>
        <v>195295</v>
      </c>
      <c r="O42" s="129">
        <f t="shared" si="40"/>
        <v>2580014</v>
      </c>
      <c r="R42" s="122" t="s">
        <v>41</v>
      </c>
      <c r="S42" s="76">
        <v>30644</v>
      </c>
      <c r="T42" s="99">
        <v>368965</v>
      </c>
      <c r="U42" s="75">
        <f t="shared" si="41"/>
        <v>12.040366792846887</v>
      </c>
      <c r="V42" s="76">
        <f t="shared" si="42"/>
        <v>225939</v>
      </c>
      <c r="W42" s="129">
        <f t="shared" si="43"/>
        <v>2948979</v>
      </c>
      <c r="Z42" s="122" t="s">
        <v>41</v>
      </c>
      <c r="AA42" s="76">
        <v>18093</v>
      </c>
      <c r="AB42" s="76">
        <v>451154</v>
      </c>
      <c r="AC42" s="75">
        <f t="shared" si="44"/>
        <v>24.935278837119327</v>
      </c>
      <c r="AD42" s="76">
        <f t="shared" si="45"/>
        <v>244032</v>
      </c>
      <c r="AE42" s="129">
        <f t="shared" si="46"/>
        <v>3400133</v>
      </c>
      <c r="AH42" s="122" t="s">
        <v>41</v>
      </c>
      <c r="AI42" s="76">
        <v>23089</v>
      </c>
      <c r="AJ42" s="76">
        <v>458977</v>
      </c>
      <c r="AK42" s="75">
        <f t="shared" si="47"/>
        <v>19.87860019922907</v>
      </c>
      <c r="AL42" s="76">
        <f t="shared" si="48"/>
        <v>267121</v>
      </c>
      <c r="AM42" s="129">
        <f t="shared" si="49"/>
        <v>3859110</v>
      </c>
      <c r="AP42" s="122" t="s">
        <v>41</v>
      </c>
      <c r="AQ42" s="76">
        <v>14134</v>
      </c>
      <c r="AR42" s="76">
        <v>324211</v>
      </c>
      <c r="AS42" s="75">
        <f t="shared" si="50"/>
        <v>22.938375548323194</v>
      </c>
      <c r="AT42" s="76">
        <f t="shared" si="51"/>
        <v>281255</v>
      </c>
      <c r="AU42" s="129">
        <f t="shared" si="52"/>
        <v>4183321</v>
      </c>
    </row>
    <row r="43" spans="2:47" ht="19.5" customHeight="1">
      <c r="B43" s="122" t="s">
        <v>96</v>
      </c>
      <c r="C43" s="76">
        <v>50287</v>
      </c>
      <c r="D43" s="99">
        <v>488023</v>
      </c>
      <c r="E43" s="75">
        <f t="shared" si="35"/>
        <v>9.704754707976216</v>
      </c>
      <c r="F43" s="76">
        <f t="shared" si="36"/>
        <v>294600</v>
      </c>
      <c r="G43" s="129">
        <f t="shared" si="37"/>
        <v>2945929</v>
      </c>
      <c r="J43" s="122" t="s">
        <v>96</v>
      </c>
      <c r="K43" s="76">
        <v>46106</v>
      </c>
      <c r="L43" s="76">
        <v>404737</v>
      </c>
      <c r="M43" s="75">
        <f t="shared" si="38"/>
        <v>8.778401943347937</v>
      </c>
      <c r="N43" s="76">
        <f t="shared" si="39"/>
        <v>340706</v>
      </c>
      <c r="O43" s="129">
        <f t="shared" si="40"/>
        <v>3350666</v>
      </c>
      <c r="R43" s="122" t="s">
        <v>96</v>
      </c>
      <c r="S43" s="76">
        <v>37772</v>
      </c>
      <c r="T43" s="76">
        <v>313763</v>
      </c>
      <c r="U43" s="75">
        <f t="shared" si="41"/>
        <v>8.306761622365773</v>
      </c>
      <c r="V43" s="76">
        <f t="shared" si="42"/>
        <v>378478</v>
      </c>
      <c r="W43" s="129">
        <f t="shared" si="43"/>
        <v>3664429</v>
      </c>
      <c r="Z43" s="122" t="s">
        <v>96</v>
      </c>
      <c r="AA43" s="76">
        <v>43922</v>
      </c>
      <c r="AB43" s="76">
        <v>418479</v>
      </c>
      <c r="AC43" s="75">
        <f t="shared" si="44"/>
        <v>9.527776512909249</v>
      </c>
      <c r="AD43" s="76">
        <f t="shared" si="45"/>
        <v>422400</v>
      </c>
      <c r="AE43" s="129">
        <f t="shared" si="46"/>
        <v>4082908</v>
      </c>
      <c r="AH43" s="122" t="s">
        <v>96</v>
      </c>
      <c r="AI43" s="76">
        <v>47532</v>
      </c>
      <c r="AJ43" s="76">
        <v>455280</v>
      </c>
      <c r="AK43" s="75">
        <f t="shared" si="47"/>
        <v>9.578389295632416</v>
      </c>
      <c r="AL43" s="76">
        <f t="shared" si="48"/>
        <v>469932</v>
      </c>
      <c r="AM43" s="129">
        <f t="shared" si="49"/>
        <v>4538188</v>
      </c>
      <c r="AP43" s="122" t="s">
        <v>96</v>
      </c>
      <c r="AQ43" s="76">
        <v>51572</v>
      </c>
      <c r="AR43" s="76">
        <v>467169</v>
      </c>
      <c r="AS43" s="75">
        <f t="shared" si="50"/>
        <v>9.058578298301404</v>
      </c>
      <c r="AT43" s="76">
        <f t="shared" si="51"/>
        <v>521504</v>
      </c>
      <c r="AU43" s="129">
        <f t="shared" si="52"/>
        <v>5005357</v>
      </c>
    </row>
    <row r="44" spans="2:47" ht="19.5" customHeight="1">
      <c r="B44" s="122" t="s">
        <v>99</v>
      </c>
      <c r="C44" s="76">
        <v>0</v>
      </c>
      <c r="D44" s="76">
        <v>0</v>
      </c>
      <c r="E44" s="75">
        <f t="shared" si="35"/>
        <v>0</v>
      </c>
      <c r="F44" s="76">
        <f t="shared" si="36"/>
        <v>0</v>
      </c>
      <c r="G44" s="129">
        <f t="shared" si="37"/>
        <v>0</v>
      </c>
      <c r="J44" s="122" t="s">
        <v>99</v>
      </c>
      <c r="K44" s="76">
        <v>0</v>
      </c>
      <c r="L44" s="76">
        <v>0</v>
      </c>
      <c r="M44" s="75">
        <f t="shared" si="38"/>
        <v>0</v>
      </c>
      <c r="N44" s="76">
        <f t="shared" si="39"/>
        <v>0</v>
      </c>
      <c r="O44" s="129">
        <f t="shared" si="40"/>
        <v>0</v>
      </c>
      <c r="R44" s="122" t="s">
        <v>99</v>
      </c>
      <c r="S44" s="76">
        <v>0</v>
      </c>
      <c r="T44" s="76">
        <v>0</v>
      </c>
      <c r="U44" s="75">
        <f t="shared" si="41"/>
        <v>0</v>
      </c>
      <c r="V44" s="76">
        <f t="shared" si="42"/>
        <v>0</v>
      </c>
      <c r="W44" s="129">
        <f t="shared" si="43"/>
        <v>0</v>
      </c>
      <c r="Z44" s="122" t="s">
        <v>99</v>
      </c>
      <c r="AA44" s="76">
        <v>0</v>
      </c>
      <c r="AB44" s="76">
        <v>0</v>
      </c>
      <c r="AC44" s="75">
        <f t="shared" si="44"/>
        <v>0</v>
      </c>
      <c r="AD44" s="76">
        <f t="shared" si="45"/>
        <v>0</v>
      </c>
      <c r="AE44" s="129">
        <f t="shared" si="46"/>
        <v>0</v>
      </c>
      <c r="AH44" s="122" t="s">
        <v>99</v>
      </c>
      <c r="AI44" s="76">
        <v>0</v>
      </c>
      <c r="AJ44" s="76">
        <v>0</v>
      </c>
      <c r="AK44" s="75">
        <f t="shared" si="47"/>
        <v>0</v>
      </c>
      <c r="AL44" s="76">
        <f t="shared" si="48"/>
        <v>0</v>
      </c>
      <c r="AM44" s="129">
        <f t="shared" si="49"/>
        <v>0</v>
      </c>
      <c r="AP44" s="122" t="s">
        <v>99</v>
      </c>
      <c r="AQ44" s="76">
        <v>0</v>
      </c>
      <c r="AR44" s="76">
        <v>0</v>
      </c>
      <c r="AS44" s="75">
        <f t="shared" si="50"/>
        <v>0</v>
      </c>
      <c r="AT44" s="76">
        <f t="shared" si="51"/>
        <v>0</v>
      </c>
      <c r="AU44" s="129">
        <f t="shared" si="52"/>
        <v>0</v>
      </c>
    </row>
    <row r="45" spans="2:47" ht="19.5" customHeight="1">
      <c r="B45" s="122" t="s">
        <v>97</v>
      </c>
      <c r="C45" s="76">
        <v>17398</v>
      </c>
      <c r="D45" s="76">
        <v>72323</v>
      </c>
      <c r="E45" s="75">
        <f t="shared" si="35"/>
        <v>4.156972065754684</v>
      </c>
      <c r="F45" s="76">
        <f t="shared" si="36"/>
        <v>164928</v>
      </c>
      <c r="G45" s="129">
        <f t="shared" si="37"/>
        <v>690762</v>
      </c>
      <c r="J45" s="122" t="s">
        <v>97</v>
      </c>
      <c r="K45" s="76">
        <v>29754</v>
      </c>
      <c r="L45" s="76">
        <v>96943</v>
      </c>
      <c r="M45" s="75">
        <f t="shared" si="38"/>
        <v>3.25815016468374</v>
      </c>
      <c r="N45" s="76">
        <f t="shared" si="39"/>
        <v>194682</v>
      </c>
      <c r="O45" s="129">
        <f t="shared" si="40"/>
        <v>787705</v>
      </c>
      <c r="R45" s="122" t="s">
        <v>97</v>
      </c>
      <c r="S45" s="76"/>
      <c r="T45" s="76"/>
      <c r="U45" s="75">
        <f t="shared" si="41"/>
        <v>0</v>
      </c>
      <c r="V45" s="76">
        <f t="shared" si="42"/>
        <v>194682</v>
      </c>
      <c r="W45" s="129">
        <f t="shared" si="43"/>
        <v>787705</v>
      </c>
      <c r="Z45" s="122" t="s">
        <v>97</v>
      </c>
      <c r="AA45" s="76">
        <v>0</v>
      </c>
      <c r="AB45" s="76">
        <v>0</v>
      </c>
      <c r="AC45" s="75">
        <f t="shared" si="44"/>
        <v>0</v>
      </c>
      <c r="AD45" s="76">
        <f t="shared" si="45"/>
        <v>194682</v>
      </c>
      <c r="AE45" s="129">
        <f t="shared" si="46"/>
        <v>787705</v>
      </c>
      <c r="AH45" s="122" t="s">
        <v>97</v>
      </c>
      <c r="AI45" s="76">
        <v>194</v>
      </c>
      <c r="AJ45" s="76">
        <v>6866</v>
      </c>
      <c r="AK45" s="75">
        <f t="shared" si="47"/>
        <v>35.391752577319586</v>
      </c>
      <c r="AL45" s="76">
        <f t="shared" si="48"/>
        <v>194876</v>
      </c>
      <c r="AM45" s="129">
        <f t="shared" si="49"/>
        <v>794571</v>
      </c>
      <c r="AP45" s="122" t="s">
        <v>97</v>
      </c>
      <c r="AQ45" s="76">
        <v>1169</v>
      </c>
      <c r="AR45" s="76">
        <v>38651</v>
      </c>
      <c r="AS45" s="75">
        <f t="shared" si="50"/>
        <v>33.06330196749359</v>
      </c>
      <c r="AT45" s="76">
        <f t="shared" si="51"/>
        <v>196045</v>
      </c>
      <c r="AU45" s="129">
        <f t="shared" si="52"/>
        <v>833222</v>
      </c>
    </row>
    <row r="46" spans="2:47" ht="19.5" customHeight="1">
      <c r="B46" s="122" t="s">
        <v>98</v>
      </c>
      <c r="C46" s="76">
        <v>2791</v>
      </c>
      <c r="D46" s="76">
        <v>34036</v>
      </c>
      <c r="E46" s="75">
        <f t="shared" si="35"/>
        <v>12.194912217843067</v>
      </c>
      <c r="F46" s="76">
        <f t="shared" si="36"/>
        <v>17262</v>
      </c>
      <c r="G46" s="129">
        <f t="shared" si="37"/>
        <v>205341</v>
      </c>
      <c r="J46" s="122" t="s">
        <v>98</v>
      </c>
      <c r="K46" s="76">
        <v>1708</v>
      </c>
      <c r="L46" s="76">
        <v>23377</v>
      </c>
      <c r="M46" s="75">
        <f t="shared" si="38"/>
        <v>13.686768149882903</v>
      </c>
      <c r="N46" s="76">
        <f t="shared" si="39"/>
        <v>18970</v>
      </c>
      <c r="O46" s="129">
        <f t="shared" si="40"/>
        <v>228718</v>
      </c>
      <c r="R46" s="122" t="s">
        <v>98</v>
      </c>
      <c r="S46" s="76">
        <v>1260</v>
      </c>
      <c r="T46" s="76">
        <v>13837</v>
      </c>
      <c r="U46" s="75">
        <f t="shared" si="41"/>
        <v>10.981746031746031</v>
      </c>
      <c r="V46" s="76">
        <f t="shared" si="42"/>
        <v>20230</v>
      </c>
      <c r="W46" s="129">
        <f t="shared" si="43"/>
        <v>242555</v>
      </c>
      <c r="Z46" s="122" t="s">
        <v>98</v>
      </c>
      <c r="AA46" s="76">
        <v>2884</v>
      </c>
      <c r="AB46" s="76">
        <v>35634</v>
      </c>
      <c r="AC46" s="75">
        <f t="shared" si="44"/>
        <v>12.355755894590846</v>
      </c>
      <c r="AD46" s="76">
        <f t="shared" si="45"/>
        <v>23114</v>
      </c>
      <c r="AE46" s="129">
        <f t="shared" si="46"/>
        <v>278189</v>
      </c>
      <c r="AH46" s="122" t="s">
        <v>98</v>
      </c>
      <c r="AI46" s="76">
        <v>2374</v>
      </c>
      <c r="AJ46" s="76">
        <v>37373</v>
      </c>
      <c r="AK46" s="75">
        <f t="shared" si="47"/>
        <v>15.74262847514743</v>
      </c>
      <c r="AL46" s="76">
        <f t="shared" si="48"/>
        <v>25488</v>
      </c>
      <c r="AM46" s="129">
        <f t="shared" si="49"/>
        <v>315562</v>
      </c>
      <c r="AP46" s="122" t="s">
        <v>98</v>
      </c>
      <c r="AQ46" s="76">
        <v>1836</v>
      </c>
      <c r="AR46" s="76">
        <v>25366</v>
      </c>
      <c r="AS46" s="75">
        <f t="shared" si="50"/>
        <v>13.81590413943355</v>
      </c>
      <c r="AT46" s="76">
        <f t="shared" si="51"/>
        <v>27324</v>
      </c>
      <c r="AU46" s="129">
        <f t="shared" si="52"/>
        <v>340928</v>
      </c>
    </row>
    <row r="47" spans="2:47" ht="19.5" customHeight="1">
      <c r="B47" s="122" t="s">
        <v>22</v>
      </c>
      <c r="C47" s="76">
        <v>41989</v>
      </c>
      <c r="D47" s="76">
        <v>144948</v>
      </c>
      <c r="E47" s="75">
        <f t="shared" si="35"/>
        <v>3.452046964681226</v>
      </c>
      <c r="F47" s="76">
        <f t="shared" si="36"/>
        <v>347876</v>
      </c>
      <c r="G47" s="129">
        <f t="shared" si="37"/>
        <v>1257617</v>
      </c>
      <c r="J47" s="122" t="s">
        <v>22</v>
      </c>
      <c r="K47" s="76">
        <v>42720</v>
      </c>
      <c r="L47" s="76">
        <v>142654</v>
      </c>
      <c r="M47" s="75">
        <f t="shared" si="38"/>
        <v>3.3392790262172283</v>
      </c>
      <c r="N47" s="76">
        <f t="shared" si="39"/>
        <v>390596</v>
      </c>
      <c r="O47" s="129">
        <f t="shared" si="40"/>
        <v>1400271</v>
      </c>
      <c r="R47" s="122" t="s">
        <v>22</v>
      </c>
      <c r="S47" s="76">
        <v>480</v>
      </c>
      <c r="T47" s="76">
        <v>681</v>
      </c>
      <c r="U47" s="75">
        <f t="shared" si="41"/>
        <v>1.41875</v>
      </c>
      <c r="V47" s="76">
        <f t="shared" si="42"/>
        <v>391076</v>
      </c>
      <c r="W47" s="129">
        <f t="shared" si="43"/>
        <v>1400952</v>
      </c>
      <c r="Z47" s="122" t="s">
        <v>22</v>
      </c>
      <c r="AA47" s="76">
        <v>76384</v>
      </c>
      <c r="AB47" s="76">
        <v>289154</v>
      </c>
      <c r="AC47" s="75">
        <f t="shared" si="44"/>
        <v>3.7855310012568077</v>
      </c>
      <c r="AD47" s="76">
        <f t="shared" si="45"/>
        <v>467460</v>
      </c>
      <c r="AE47" s="129">
        <f t="shared" si="46"/>
        <v>1690106</v>
      </c>
      <c r="AH47" s="122" t="s">
        <v>22</v>
      </c>
      <c r="AI47" s="76">
        <v>32408</v>
      </c>
      <c r="AJ47" s="76">
        <v>93359</v>
      </c>
      <c r="AK47" s="75">
        <f t="shared" si="47"/>
        <v>2.880739323623797</v>
      </c>
      <c r="AL47" s="76">
        <f t="shared" si="48"/>
        <v>499868</v>
      </c>
      <c r="AM47" s="129">
        <f t="shared" si="49"/>
        <v>1783465</v>
      </c>
      <c r="AP47" s="122" t="s">
        <v>22</v>
      </c>
      <c r="AQ47" s="76">
        <v>56160</v>
      </c>
      <c r="AR47" s="76">
        <v>190800</v>
      </c>
      <c r="AS47" s="75">
        <f t="shared" si="50"/>
        <v>3.3974358974358974</v>
      </c>
      <c r="AT47" s="76">
        <f t="shared" si="51"/>
        <v>556028</v>
      </c>
      <c r="AU47" s="129">
        <f t="shared" si="52"/>
        <v>1974265</v>
      </c>
    </row>
    <row r="48" spans="2:47" ht="19.5" customHeight="1">
      <c r="B48" s="122" t="s">
        <v>17</v>
      </c>
      <c r="C48" s="76">
        <v>0</v>
      </c>
      <c r="D48" s="76">
        <v>0</v>
      </c>
      <c r="E48" s="75">
        <f t="shared" si="35"/>
        <v>0</v>
      </c>
      <c r="F48" s="76">
        <f t="shared" si="36"/>
        <v>0</v>
      </c>
      <c r="G48" s="129">
        <f t="shared" si="37"/>
        <v>0</v>
      </c>
      <c r="J48" s="122" t="s">
        <v>17</v>
      </c>
      <c r="K48" s="76">
        <v>0</v>
      </c>
      <c r="L48" s="76">
        <v>0</v>
      </c>
      <c r="M48" s="75">
        <f t="shared" si="38"/>
        <v>0</v>
      </c>
      <c r="N48" s="76">
        <f t="shared" si="39"/>
        <v>0</v>
      </c>
      <c r="O48" s="129">
        <f t="shared" si="40"/>
        <v>0</v>
      </c>
      <c r="R48" s="122" t="s">
        <v>17</v>
      </c>
      <c r="S48" s="76"/>
      <c r="T48" s="76"/>
      <c r="U48" s="75">
        <f t="shared" si="41"/>
        <v>0</v>
      </c>
      <c r="V48" s="76">
        <f t="shared" si="42"/>
        <v>0</v>
      </c>
      <c r="W48" s="129">
        <f t="shared" si="43"/>
        <v>0</v>
      </c>
      <c r="Z48" s="122" t="s">
        <v>17</v>
      </c>
      <c r="AA48" s="76">
        <v>0</v>
      </c>
      <c r="AB48" s="76">
        <v>0</v>
      </c>
      <c r="AC48" s="75">
        <f t="shared" si="44"/>
        <v>0</v>
      </c>
      <c r="AD48" s="76">
        <f t="shared" si="45"/>
        <v>0</v>
      </c>
      <c r="AE48" s="129">
        <f t="shared" si="46"/>
        <v>0</v>
      </c>
      <c r="AH48" s="122" t="s">
        <v>17</v>
      </c>
      <c r="AI48" s="76">
        <v>0</v>
      </c>
      <c r="AJ48" s="76">
        <v>0</v>
      </c>
      <c r="AK48" s="75">
        <f t="shared" si="47"/>
        <v>0</v>
      </c>
      <c r="AL48" s="76">
        <f t="shared" si="48"/>
        <v>0</v>
      </c>
      <c r="AM48" s="129">
        <f t="shared" si="49"/>
        <v>0</v>
      </c>
      <c r="AP48" s="122" t="s">
        <v>17</v>
      </c>
      <c r="AQ48" s="76">
        <v>0</v>
      </c>
      <c r="AR48" s="76">
        <v>0</v>
      </c>
      <c r="AS48" s="75">
        <f t="shared" si="50"/>
        <v>0</v>
      </c>
      <c r="AT48" s="76">
        <f t="shared" si="51"/>
        <v>0</v>
      </c>
      <c r="AU48" s="129">
        <f t="shared" si="52"/>
        <v>0</v>
      </c>
    </row>
    <row r="49" spans="2:47" ht="19.5" customHeight="1">
      <c r="B49" s="122" t="s">
        <v>42</v>
      </c>
      <c r="C49" s="76">
        <v>18056</v>
      </c>
      <c r="D49" s="76">
        <v>396412</v>
      </c>
      <c r="E49" s="75">
        <f t="shared" si="35"/>
        <v>21.954585733274257</v>
      </c>
      <c r="F49" s="76">
        <f t="shared" si="36"/>
        <v>1477386</v>
      </c>
      <c r="G49" s="129">
        <f t="shared" si="37"/>
        <v>9949415</v>
      </c>
      <c r="J49" s="122" t="s">
        <v>42</v>
      </c>
      <c r="K49" s="76">
        <v>32811</v>
      </c>
      <c r="L49" s="76">
        <v>584713</v>
      </c>
      <c r="M49" s="75">
        <f t="shared" si="38"/>
        <v>17.820639419706804</v>
      </c>
      <c r="N49" s="76">
        <f t="shared" si="39"/>
        <v>1510197</v>
      </c>
      <c r="O49" s="129">
        <f t="shared" si="40"/>
        <v>10534128</v>
      </c>
      <c r="R49" s="122" t="s">
        <v>42</v>
      </c>
      <c r="S49" s="76">
        <v>23696</v>
      </c>
      <c r="T49" s="76">
        <v>537031</v>
      </c>
      <c r="U49" s="75">
        <f t="shared" si="41"/>
        <v>22.663360904794057</v>
      </c>
      <c r="V49" s="76">
        <f t="shared" si="42"/>
        <v>1533893</v>
      </c>
      <c r="W49" s="129">
        <f t="shared" si="43"/>
        <v>11071159</v>
      </c>
      <c r="Z49" s="122" t="s">
        <v>42</v>
      </c>
      <c r="AA49" s="76">
        <v>36621</v>
      </c>
      <c r="AB49" s="76">
        <v>640524</v>
      </c>
      <c r="AC49" s="75">
        <f t="shared" si="44"/>
        <v>17.490620135987548</v>
      </c>
      <c r="AD49" s="76">
        <f t="shared" si="45"/>
        <v>1570514</v>
      </c>
      <c r="AE49" s="129">
        <f t="shared" si="46"/>
        <v>11711683</v>
      </c>
      <c r="AH49" s="122" t="s">
        <v>42</v>
      </c>
      <c r="AI49" s="76">
        <v>26037</v>
      </c>
      <c r="AJ49" s="76">
        <v>484255</v>
      </c>
      <c r="AK49" s="75">
        <f t="shared" si="47"/>
        <v>18.598724891500556</v>
      </c>
      <c r="AL49" s="76">
        <f t="shared" si="48"/>
        <v>1596551</v>
      </c>
      <c r="AM49" s="129">
        <f t="shared" si="49"/>
        <v>12195938</v>
      </c>
      <c r="AP49" s="122" t="s">
        <v>42</v>
      </c>
      <c r="AQ49" s="76">
        <v>1101424</v>
      </c>
      <c r="AR49" s="76">
        <v>5721406</v>
      </c>
      <c r="AS49" s="75">
        <f t="shared" si="50"/>
        <v>5.194553596071994</v>
      </c>
      <c r="AT49" s="76">
        <f t="shared" si="51"/>
        <v>2697975</v>
      </c>
      <c r="AU49" s="129">
        <f t="shared" si="52"/>
        <v>17917344</v>
      </c>
    </row>
    <row r="50" spans="2:47" ht="19.5" customHeight="1">
      <c r="B50" s="122" t="s">
        <v>43</v>
      </c>
      <c r="C50" s="76">
        <v>1918</v>
      </c>
      <c r="D50" s="76">
        <v>69820</v>
      </c>
      <c r="E50" s="75">
        <f t="shared" si="35"/>
        <v>36.402502606882166</v>
      </c>
      <c r="F50" s="76">
        <f t="shared" si="36"/>
        <v>11114</v>
      </c>
      <c r="G50" s="129">
        <f t="shared" si="37"/>
        <v>418971</v>
      </c>
      <c r="J50" s="122" t="s">
        <v>43</v>
      </c>
      <c r="K50" s="76">
        <v>1605</v>
      </c>
      <c r="L50" s="76">
        <v>63579</v>
      </c>
      <c r="M50" s="75">
        <f t="shared" si="38"/>
        <v>39.61308411214953</v>
      </c>
      <c r="N50" s="76">
        <f t="shared" si="39"/>
        <v>12719</v>
      </c>
      <c r="O50" s="129">
        <f t="shared" si="40"/>
        <v>482550</v>
      </c>
      <c r="R50" s="122" t="s">
        <v>43</v>
      </c>
      <c r="S50" s="76">
        <v>1120</v>
      </c>
      <c r="T50" s="76">
        <v>40366</v>
      </c>
      <c r="U50" s="75">
        <f t="shared" si="41"/>
        <v>36.04107142857143</v>
      </c>
      <c r="V50" s="76">
        <f t="shared" si="42"/>
        <v>13839</v>
      </c>
      <c r="W50" s="129">
        <f t="shared" si="43"/>
        <v>522916</v>
      </c>
      <c r="Z50" s="122" t="s">
        <v>43</v>
      </c>
      <c r="AA50" s="76">
        <v>1264</v>
      </c>
      <c r="AB50" s="76">
        <v>45301</v>
      </c>
      <c r="AC50" s="75">
        <f t="shared" si="44"/>
        <v>35.839398734177216</v>
      </c>
      <c r="AD50" s="76">
        <f t="shared" si="45"/>
        <v>15103</v>
      </c>
      <c r="AE50" s="129">
        <f t="shared" si="46"/>
        <v>568217</v>
      </c>
      <c r="AH50" s="122" t="s">
        <v>43</v>
      </c>
      <c r="AI50" s="76">
        <v>1700</v>
      </c>
      <c r="AJ50" s="76">
        <v>61665</v>
      </c>
      <c r="AK50" s="75">
        <f t="shared" si="47"/>
        <v>36.273529411764706</v>
      </c>
      <c r="AL50" s="76">
        <f t="shared" si="48"/>
        <v>16803</v>
      </c>
      <c r="AM50" s="129">
        <f t="shared" si="49"/>
        <v>629882</v>
      </c>
      <c r="AP50" s="122" t="s">
        <v>43</v>
      </c>
      <c r="AQ50" s="76">
        <v>1158</v>
      </c>
      <c r="AR50" s="76">
        <v>45195</v>
      </c>
      <c r="AS50" s="75">
        <f t="shared" si="50"/>
        <v>39.02849740932643</v>
      </c>
      <c r="AT50" s="76">
        <f t="shared" si="51"/>
        <v>17961</v>
      </c>
      <c r="AU50" s="129">
        <f t="shared" si="52"/>
        <v>675077</v>
      </c>
    </row>
    <row r="51" spans="2:47" ht="19.5" customHeight="1" thickBot="1">
      <c r="B51" s="124" t="s">
        <v>44</v>
      </c>
      <c r="C51" s="130">
        <v>4021</v>
      </c>
      <c r="D51" s="130">
        <v>46784</v>
      </c>
      <c r="E51" s="131">
        <f t="shared" si="35"/>
        <v>11.634916687391197</v>
      </c>
      <c r="F51" s="130">
        <f t="shared" si="36"/>
        <v>27509</v>
      </c>
      <c r="G51" s="134">
        <f t="shared" si="37"/>
        <v>526144</v>
      </c>
      <c r="J51" s="124" t="s">
        <v>44</v>
      </c>
      <c r="K51" s="130">
        <v>5256</v>
      </c>
      <c r="L51" s="130">
        <v>109178</v>
      </c>
      <c r="M51" s="131">
        <f t="shared" si="38"/>
        <v>20.7720700152207</v>
      </c>
      <c r="N51" s="130">
        <f t="shared" si="39"/>
        <v>32765</v>
      </c>
      <c r="O51" s="134">
        <f t="shared" si="40"/>
        <v>635322</v>
      </c>
      <c r="R51" s="124" t="s">
        <v>44</v>
      </c>
      <c r="S51" s="130">
        <v>4453</v>
      </c>
      <c r="T51" s="130">
        <v>42451</v>
      </c>
      <c r="U51" s="131">
        <f t="shared" si="41"/>
        <v>9.533123736806647</v>
      </c>
      <c r="V51" s="130">
        <f t="shared" si="42"/>
        <v>37218</v>
      </c>
      <c r="W51" s="134">
        <f t="shared" si="43"/>
        <v>677773</v>
      </c>
      <c r="Z51" s="124" t="s">
        <v>44</v>
      </c>
      <c r="AA51" s="130">
        <v>6345</v>
      </c>
      <c r="AB51" s="130">
        <v>144542</v>
      </c>
      <c r="AC51" s="131">
        <f t="shared" si="44"/>
        <v>22.780457052797477</v>
      </c>
      <c r="AD51" s="130">
        <f t="shared" si="45"/>
        <v>43563</v>
      </c>
      <c r="AE51" s="134">
        <f t="shared" si="46"/>
        <v>822315</v>
      </c>
      <c r="AH51" s="124" t="s">
        <v>44</v>
      </c>
      <c r="AI51" s="130">
        <v>6874</v>
      </c>
      <c r="AJ51" s="130">
        <v>164398</v>
      </c>
      <c r="AK51" s="131">
        <f t="shared" si="47"/>
        <v>23.915915042187954</v>
      </c>
      <c r="AL51" s="130">
        <f t="shared" si="48"/>
        <v>50437</v>
      </c>
      <c r="AM51" s="134">
        <f t="shared" si="49"/>
        <v>986713</v>
      </c>
      <c r="AP51" s="124" t="s">
        <v>44</v>
      </c>
      <c r="AQ51" s="130">
        <v>2206</v>
      </c>
      <c r="AR51" s="130">
        <v>131367</v>
      </c>
      <c r="AS51" s="131">
        <f t="shared" si="50"/>
        <v>59.54986400725295</v>
      </c>
      <c r="AT51" s="130">
        <f t="shared" si="51"/>
        <v>52643</v>
      </c>
      <c r="AU51" s="134">
        <f t="shared" si="52"/>
        <v>1118080</v>
      </c>
    </row>
    <row r="52" spans="2:47" ht="24.75" customHeight="1" thickBot="1">
      <c r="B52" s="125" t="s">
        <v>19</v>
      </c>
      <c r="C52" s="126">
        <f>SUM(C41:C51)</f>
        <v>168603</v>
      </c>
      <c r="D52" s="126">
        <f>SUM(D41:D51)</f>
        <v>1622881</v>
      </c>
      <c r="E52" s="127"/>
      <c r="F52" s="127"/>
      <c r="G52" s="128"/>
      <c r="J52" s="125" t="s">
        <v>19</v>
      </c>
      <c r="K52" s="126">
        <f>SUM(K41:K51)</f>
        <v>180260</v>
      </c>
      <c r="L52" s="126">
        <f>SUM(L41:L51)</f>
        <v>1733973</v>
      </c>
      <c r="M52" s="127"/>
      <c r="N52" s="127"/>
      <c r="O52" s="128"/>
      <c r="R52" s="125" t="s">
        <v>19</v>
      </c>
      <c r="S52" s="126">
        <f>SUM(S41:S51)</f>
        <v>109208</v>
      </c>
      <c r="T52" s="126">
        <f>SUM(T41:T51)</f>
        <v>1347234</v>
      </c>
      <c r="U52" s="127"/>
      <c r="V52" s="127"/>
      <c r="W52" s="128"/>
      <c r="Z52" s="125" t="s">
        <v>19</v>
      </c>
      <c r="AA52" s="126">
        <f>SUM(AA41:AA51)</f>
        <v>191189</v>
      </c>
      <c r="AB52" s="126">
        <f>SUM(AB41:AB51)</f>
        <v>2062261</v>
      </c>
      <c r="AC52" s="127"/>
      <c r="AD52" s="127"/>
      <c r="AE52" s="128"/>
      <c r="AH52" s="125" t="s">
        <v>19</v>
      </c>
      <c r="AI52" s="126">
        <f>SUM(AI41:AI51)</f>
        <v>147597</v>
      </c>
      <c r="AJ52" s="126">
        <f>SUM(AJ41:AJ51)</f>
        <v>1816575</v>
      </c>
      <c r="AK52" s="127"/>
      <c r="AL52" s="127"/>
      <c r="AM52" s="128"/>
      <c r="AP52" s="125" t="s">
        <v>19</v>
      </c>
      <c r="AQ52" s="126">
        <f>SUM(AQ41:AQ51)</f>
        <v>1231513</v>
      </c>
      <c r="AR52" s="126">
        <f>SUM(AR41:AR51)</f>
        <v>6968523</v>
      </c>
      <c r="AS52" s="127"/>
      <c r="AT52" s="127"/>
      <c r="AU52" s="128"/>
    </row>
    <row r="53" spans="2:47" ht="24.75" customHeight="1" thickBot="1">
      <c r="B53" s="123" t="s">
        <v>20</v>
      </c>
      <c r="C53" s="109">
        <f>C52+AQ16</f>
        <v>2561401</v>
      </c>
      <c r="D53" s="109">
        <f>D52+AR16</f>
        <v>18610208</v>
      </c>
      <c r="E53" s="110"/>
      <c r="F53" s="110"/>
      <c r="G53" s="111"/>
      <c r="J53" s="123" t="s">
        <v>20</v>
      </c>
      <c r="K53" s="109">
        <f>K52+C53</f>
        <v>2741661</v>
      </c>
      <c r="L53" s="109">
        <f>L52+D53</f>
        <v>20344181</v>
      </c>
      <c r="M53" s="110"/>
      <c r="N53" s="110"/>
      <c r="O53" s="111"/>
      <c r="R53" s="125" t="s">
        <v>20</v>
      </c>
      <c r="S53" s="109">
        <f>S52+K53</f>
        <v>2850869</v>
      </c>
      <c r="T53" s="109">
        <f>T52+L53</f>
        <v>21691415</v>
      </c>
      <c r="U53" s="127"/>
      <c r="V53" s="127"/>
      <c r="W53" s="128"/>
      <c r="Z53" s="123" t="s">
        <v>20</v>
      </c>
      <c r="AA53" s="109">
        <f>AA52+S53</f>
        <v>3042058</v>
      </c>
      <c r="AB53" s="109">
        <f>AB52+T53</f>
        <v>23753676</v>
      </c>
      <c r="AC53" s="110"/>
      <c r="AD53" s="110"/>
      <c r="AE53" s="111"/>
      <c r="AH53" s="123" t="s">
        <v>20</v>
      </c>
      <c r="AI53" s="109">
        <f>AI52+AA53</f>
        <v>3189655</v>
      </c>
      <c r="AJ53" s="109">
        <f>AJ52+AB53</f>
        <v>25570251</v>
      </c>
      <c r="AK53" s="110"/>
      <c r="AL53" s="110"/>
      <c r="AM53" s="111"/>
      <c r="AP53" s="123" t="s">
        <v>20</v>
      </c>
      <c r="AQ53" s="109">
        <f>AQ52+AI53</f>
        <v>4421168</v>
      </c>
      <c r="AR53" s="109">
        <f>AR52+AJ53</f>
        <v>32538774</v>
      </c>
      <c r="AS53" s="110"/>
      <c r="AT53" s="110"/>
      <c r="AU53" s="111"/>
    </row>
    <row r="54" spans="2:47" ht="19.5" customHeight="1" thickBot="1">
      <c r="B54" s="143"/>
      <c r="C54" s="77"/>
      <c r="D54" s="77"/>
      <c r="E54" s="34"/>
      <c r="F54" s="34"/>
      <c r="G54" s="34"/>
      <c r="J54" s="63"/>
      <c r="K54" s="77"/>
      <c r="L54" s="77"/>
      <c r="M54" s="34"/>
      <c r="N54" s="34"/>
      <c r="O54" s="34"/>
      <c r="R54" s="63"/>
      <c r="S54" s="77"/>
      <c r="T54" s="77"/>
      <c r="U54" s="34"/>
      <c r="V54" s="34"/>
      <c r="W54" s="34"/>
      <c r="Z54" s="63"/>
      <c r="AA54" s="77"/>
      <c r="AB54" s="77"/>
      <c r="AC54" s="34"/>
      <c r="AD54" s="34"/>
      <c r="AE54" s="34"/>
      <c r="AH54" s="63"/>
      <c r="AI54" s="77"/>
      <c r="AJ54" s="77"/>
      <c r="AK54" s="34"/>
      <c r="AL54" s="34"/>
      <c r="AM54" s="34"/>
      <c r="AP54" s="63"/>
      <c r="AQ54" s="77"/>
      <c r="AR54" s="77"/>
      <c r="AS54" s="34"/>
      <c r="AT54" s="34"/>
      <c r="AU54" s="34"/>
    </row>
    <row r="55" spans="2:47" ht="15" customHeight="1">
      <c r="B55" s="118" t="s">
        <v>34</v>
      </c>
      <c r="C55" s="239" t="s">
        <v>77</v>
      </c>
      <c r="D55" s="239" t="s">
        <v>78</v>
      </c>
      <c r="E55" s="239" t="s">
        <v>31</v>
      </c>
      <c r="F55" s="113" t="s">
        <v>29</v>
      </c>
      <c r="G55" s="114" t="s">
        <v>30</v>
      </c>
      <c r="J55" s="118" t="s">
        <v>34</v>
      </c>
      <c r="K55" s="239" t="s">
        <v>77</v>
      </c>
      <c r="L55" s="239" t="s">
        <v>78</v>
      </c>
      <c r="M55" s="239" t="s">
        <v>31</v>
      </c>
      <c r="N55" s="113" t="s">
        <v>29</v>
      </c>
      <c r="O55" s="114" t="s">
        <v>30</v>
      </c>
      <c r="R55" s="118" t="s">
        <v>34</v>
      </c>
      <c r="S55" s="239" t="s">
        <v>77</v>
      </c>
      <c r="T55" s="239" t="s">
        <v>78</v>
      </c>
      <c r="U55" s="239" t="s">
        <v>31</v>
      </c>
      <c r="V55" s="113" t="s">
        <v>29</v>
      </c>
      <c r="W55" s="114" t="s">
        <v>30</v>
      </c>
      <c r="Z55" s="118" t="s">
        <v>34</v>
      </c>
      <c r="AA55" s="239" t="s">
        <v>77</v>
      </c>
      <c r="AB55" s="239" t="s">
        <v>78</v>
      </c>
      <c r="AC55" s="239" t="s">
        <v>31</v>
      </c>
      <c r="AD55" s="113" t="s">
        <v>29</v>
      </c>
      <c r="AE55" s="114" t="s">
        <v>30</v>
      </c>
      <c r="AH55" s="118" t="s">
        <v>34</v>
      </c>
      <c r="AI55" s="239" t="s">
        <v>77</v>
      </c>
      <c r="AJ55" s="239" t="s">
        <v>78</v>
      </c>
      <c r="AK55" s="239" t="s">
        <v>31</v>
      </c>
      <c r="AL55" s="113" t="s">
        <v>29</v>
      </c>
      <c r="AM55" s="114" t="s">
        <v>30</v>
      </c>
      <c r="AP55" s="118" t="s">
        <v>34</v>
      </c>
      <c r="AQ55" s="239" t="s">
        <v>77</v>
      </c>
      <c r="AR55" s="239" t="s">
        <v>78</v>
      </c>
      <c r="AS55" s="239" t="s">
        <v>31</v>
      </c>
      <c r="AT55" s="113" t="s">
        <v>29</v>
      </c>
      <c r="AU55" s="114" t="s">
        <v>30</v>
      </c>
    </row>
    <row r="56" spans="2:47" ht="15" customHeight="1">
      <c r="B56" s="115" t="s">
        <v>35</v>
      </c>
      <c r="C56" s="240"/>
      <c r="D56" s="240"/>
      <c r="E56" s="240"/>
      <c r="F56" s="119" t="s">
        <v>79</v>
      </c>
      <c r="G56" s="142" t="s">
        <v>80</v>
      </c>
      <c r="J56" s="115" t="s">
        <v>35</v>
      </c>
      <c r="K56" s="240"/>
      <c r="L56" s="240"/>
      <c r="M56" s="240"/>
      <c r="N56" s="119" t="s">
        <v>79</v>
      </c>
      <c r="O56" s="142" t="s">
        <v>80</v>
      </c>
      <c r="R56" s="115" t="s">
        <v>35</v>
      </c>
      <c r="S56" s="240"/>
      <c r="T56" s="240"/>
      <c r="U56" s="240"/>
      <c r="V56" s="119" t="s">
        <v>79</v>
      </c>
      <c r="W56" s="142" t="s">
        <v>80</v>
      </c>
      <c r="Z56" s="115" t="s">
        <v>35</v>
      </c>
      <c r="AA56" s="240"/>
      <c r="AB56" s="240"/>
      <c r="AC56" s="240"/>
      <c r="AD56" s="119" t="s">
        <v>79</v>
      </c>
      <c r="AE56" s="142" t="s">
        <v>80</v>
      </c>
      <c r="AH56" s="115" t="s">
        <v>35</v>
      </c>
      <c r="AI56" s="240"/>
      <c r="AJ56" s="240"/>
      <c r="AK56" s="240"/>
      <c r="AL56" s="119" t="s">
        <v>79</v>
      </c>
      <c r="AM56" s="142" t="s">
        <v>80</v>
      </c>
      <c r="AP56" s="115" t="s">
        <v>35</v>
      </c>
      <c r="AQ56" s="240"/>
      <c r="AR56" s="240"/>
      <c r="AS56" s="240"/>
      <c r="AT56" s="119" t="s">
        <v>79</v>
      </c>
      <c r="AU56" s="142" t="s">
        <v>80</v>
      </c>
    </row>
    <row r="57" spans="2:47" ht="19.5" customHeight="1">
      <c r="B57" s="122" t="s">
        <v>62</v>
      </c>
      <c r="C57" s="76">
        <v>198240</v>
      </c>
      <c r="D57" s="76">
        <v>569291</v>
      </c>
      <c r="E57" s="75">
        <f>IF(ISERROR(D57/C57),0,D57/C57)</f>
        <v>2.8717261904761906</v>
      </c>
      <c r="F57" s="76">
        <f aca="true" t="shared" si="53" ref="F57:G60">AT20+C57</f>
        <v>1290726</v>
      </c>
      <c r="G57" s="129">
        <f t="shared" si="53"/>
        <v>4752846</v>
      </c>
      <c r="J57" s="122" t="s">
        <v>62</v>
      </c>
      <c r="K57" s="76">
        <v>211811</v>
      </c>
      <c r="L57" s="76">
        <v>707770</v>
      </c>
      <c r="M57" s="75">
        <f>L57/K57</f>
        <v>3.3415167295371817</v>
      </c>
      <c r="N57" s="76">
        <f aca="true" t="shared" si="54" ref="N57:O60">F57+K57</f>
        <v>1502537</v>
      </c>
      <c r="O57" s="129">
        <f t="shared" si="54"/>
        <v>5460616</v>
      </c>
      <c r="R57" s="122" t="s">
        <v>62</v>
      </c>
      <c r="S57" s="76">
        <v>312176</v>
      </c>
      <c r="T57" s="76">
        <v>970725</v>
      </c>
      <c r="U57" s="75">
        <f>T57/S57</f>
        <v>3.1095439751934806</v>
      </c>
      <c r="V57" s="76">
        <f aca="true" t="shared" si="55" ref="V57:W60">N57+S57</f>
        <v>1814713</v>
      </c>
      <c r="W57" s="129">
        <f t="shared" si="55"/>
        <v>6431341</v>
      </c>
      <c r="Z57" s="122" t="s">
        <v>62</v>
      </c>
      <c r="AA57" s="76">
        <v>157680</v>
      </c>
      <c r="AB57" s="76">
        <v>520596</v>
      </c>
      <c r="AC57" s="75">
        <f>AB57/AA57</f>
        <v>3.301598173515982</v>
      </c>
      <c r="AD57" s="76">
        <f aca="true" t="shared" si="56" ref="AD57:AE60">V57+AA57</f>
        <v>1972393</v>
      </c>
      <c r="AE57" s="129">
        <f t="shared" si="56"/>
        <v>6951937</v>
      </c>
      <c r="AH57" s="122" t="s">
        <v>62</v>
      </c>
      <c r="AI57" s="76">
        <v>248503</v>
      </c>
      <c r="AJ57" s="76">
        <v>902549</v>
      </c>
      <c r="AK57" s="75">
        <f>AJ57/AI57</f>
        <v>3.631944081157974</v>
      </c>
      <c r="AL57" s="76">
        <f aca="true" t="shared" si="57" ref="AL57:AM60">AD57+AI57</f>
        <v>2220896</v>
      </c>
      <c r="AM57" s="129">
        <f t="shared" si="57"/>
        <v>7854486</v>
      </c>
      <c r="AP57" s="122" t="s">
        <v>62</v>
      </c>
      <c r="AQ57" s="76">
        <v>183335</v>
      </c>
      <c r="AR57" s="76">
        <v>657318</v>
      </c>
      <c r="AS57" s="75">
        <f>AR57/AQ57</f>
        <v>3.585338315106226</v>
      </c>
      <c r="AT57" s="76">
        <f aca="true" t="shared" si="58" ref="AT57:AU60">AL57+AQ57</f>
        <v>2404231</v>
      </c>
      <c r="AU57" s="129">
        <f t="shared" si="58"/>
        <v>8511804</v>
      </c>
    </row>
    <row r="58" spans="2:47" ht="19.5" customHeight="1">
      <c r="B58" s="122" t="s">
        <v>63</v>
      </c>
      <c r="C58" s="76">
        <v>835044</v>
      </c>
      <c r="D58" s="99">
        <v>3239124</v>
      </c>
      <c r="E58" s="75">
        <f>IF(ISERROR(D58/C58),0,D58/C58)</f>
        <v>3.8789860175032693</v>
      </c>
      <c r="F58" s="76">
        <f t="shared" si="53"/>
        <v>12911227</v>
      </c>
      <c r="G58" s="129">
        <f t="shared" si="53"/>
        <v>56926765</v>
      </c>
      <c r="J58" s="122" t="s">
        <v>63</v>
      </c>
      <c r="K58" s="76">
        <v>1108135</v>
      </c>
      <c r="L58" s="99">
        <v>4929474</v>
      </c>
      <c r="M58" s="75">
        <f>L58/K58</f>
        <v>4.448441751230671</v>
      </c>
      <c r="N58" s="76">
        <f t="shared" si="54"/>
        <v>14019362</v>
      </c>
      <c r="O58" s="129">
        <f t="shared" si="54"/>
        <v>61856239</v>
      </c>
      <c r="R58" s="122" t="s">
        <v>63</v>
      </c>
      <c r="S58" s="76">
        <v>865920</v>
      </c>
      <c r="T58" s="99">
        <v>3794953</v>
      </c>
      <c r="U58" s="75">
        <f>T58/S58</f>
        <v>4.382567673688101</v>
      </c>
      <c r="V58" s="76">
        <f t="shared" si="55"/>
        <v>14885282</v>
      </c>
      <c r="W58" s="129">
        <f t="shared" si="55"/>
        <v>65651192</v>
      </c>
      <c r="Z58" s="122" t="s">
        <v>63</v>
      </c>
      <c r="AA58" s="76">
        <v>619793</v>
      </c>
      <c r="AB58" s="99">
        <v>3099082</v>
      </c>
      <c r="AC58" s="75">
        <f>AB58/AA58</f>
        <v>5.000188772703145</v>
      </c>
      <c r="AD58" s="76">
        <f t="shared" si="56"/>
        <v>15505075</v>
      </c>
      <c r="AE58" s="129">
        <f t="shared" si="56"/>
        <v>68750274</v>
      </c>
      <c r="AH58" s="122" t="s">
        <v>63</v>
      </c>
      <c r="AI58" s="76">
        <v>823698</v>
      </c>
      <c r="AJ58" s="99">
        <v>3686695</v>
      </c>
      <c r="AK58" s="75">
        <f>AJ58/AI58</f>
        <v>4.475784814337294</v>
      </c>
      <c r="AL58" s="76">
        <f t="shared" si="57"/>
        <v>16328773</v>
      </c>
      <c r="AM58" s="129">
        <f t="shared" si="57"/>
        <v>72436969</v>
      </c>
      <c r="AP58" s="122" t="s">
        <v>63</v>
      </c>
      <c r="AQ58" s="76">
        <v>471736</v>
      </c>
      <c r="AR58" s="76">
        <v>1926182</v>
      </c>
      <c r="AS58" s="75">
        <f>AR58/AQ58</f>
        <v>4.083177879152746</v>
      </c>
      <c r="AT58" s="76">
        <f t="shared" si="58"/>
        <v>16800509</v>
      </c>
      <c r="AU58" s="129">
        <f t="shared" si="58"/>
        <v>74363151</v>
      </c>
    </row>
    <row r="59" spans="2:47" ht="19.5" customHeight="1">
      <c r="B59" s="124" t="s">
        <v>15</v>
      </c>
      <c r="C59" s="130">
        <v>0</v>
      </c>
      <c r="D59" s="130">
        <v>0</v>
      </c>
      <c r="E59" s="75">
        <f>IF(ISERROR(D59/C59),0,D59/C59)</f>
        <v>0</v>
      </c>
      <c r="F59" s="76">
        <f t="shared" si="53"/>
        <v>0</v>
      </c>
      <c r="G59" s="129">
        <f t="shared" si="53"/>
        <v>0</v>
      </c>
      <c r="J59" s="124" t="s">
        <v>95</v>
      </c>
      <c r="K59" s="130">
        <v>0</v>
      </c>
      <c r="L59" s="130">
        <v>0</v>
      </c>
      <c r="M59" s="75" t="e">
        <f>L59/K59</f>
        <v>#DIV/0!</v>
      </c>
      <c r="N59" s="76">
        <f>F59+K59</f>
        <v>0</v>
      </c>
      <c r="O59" s="129">
        <f>G59+L59</f>
        <v>0</v>
      </c>
      <c r="R59" s="124" t="s">
        <v>15</v>
      </c>
      <c r="S59" s="130">
        <v>0</v>
      </c>
      <c r="T59" s="130">
        <v>0</v>
      </c>
      <c r="U59" s="75" t="e">
        <f>T59/S59</f>
        <v>#DIV/0!</v>
      </c>
      <c r="V59" s="76">
        <f>N59+S59</f>
        <v>0</v>
      </c>
      <c r="W59" s="129">
        <f>O59+T59</f>
        <v>0</v>
      </c>
      <c r="Z59" s="124" t="s">
        <v>15</v>
      </c>
      <c r="AA59" s="130">
        <v>0</v>
      </c>
      <c r="AB59" s="130">
        <v>0</v>
      </c>
      <c r="AC59" s="75" t="e">
        <f>AB59/AA59</f>
        <v>#DIV/0!</v>
      </c>
      <c r="AD59" s="76">
        <f>V59+AA59</f>
        <v>0</v>
      </c>
      <c r="AE59" s="129">
        <f>W59+AB59</f>
        <v>0</v>
      </c>
      <c r="AH59" s="124" t="s">
        <v>15</v>
      </c>
      <c r="AI59" s="130">
        <v>0</v>
      </c>
      <c r="AJ59" s="130">
        <v>0</v>
      </c>
      <c r="AK59" s="75" t="e">
        <f>AJ59/AI59</f>
        <v>#DIV/0!</v>
      </c>
      <c r="AL59" s="76">
        <f>AD59+AI59</f>
        <v>0</v>
      </c>
      <c r="AM59" s="129">
        <f>AE59+AJ59</f>
        <v>0</v>
      </c>
      <c r="AP59" s="124" t="s">
        <v>15</v>
      </c>
      <c r="AQ59" s="130">
        <v>0</v>
      </c>
      <c r="AR59" s="130">
        <v>0</v>
      </c>
      <c r="AS59" s="75" t="e">
        <f>AR59/AQ59</f>
        <v>#DIV/0!</v>
      </c>
      <c r="AT59" s="76">
        <f>AL59+AQ59</f>
        <v>0</v>
      </c>
      <c r="AU59" s="129">
        <f>AM59+AR59</f>
        <v>0</v>
      </c>
    </row>
    <row r="60" spans="2:47" ht="19.5" customHeight="1" thickBot="1">
      <c r="B60" s="124" t="s">
        <v>64</v>
      </c>
      <c r="C60" s="130">
        <v>264683</v>
      </c>
      <c r="D60" s="130">
        <v>445075</v>
      </c>
      <c r="E60" s="131">
        <f>IF(ISERROR(D60/C60),0,D60/C60)</f>
        <v>1.6815398042186314</v>
      </c>
      <c r="F60" s="130">
        <f t="shared" si="53"/>
        <v>2299654</v>
      </c>
      <c r="G60" s="134">
        <f t="shared" si="53"/>
        <v>4401604</v>
      </c>
      <c r="J60" s="124" t="s">
        <v>64</v>
      </c>
      <c r="K60" s="130">
        <v>150550</v>
      </c>
      <c r="L60" s="130">
        <v>247563</v>
      </c>
      <c r="M60" s="131">
        <f>L60/K60</f>
        <v>1.6443905679176354</v>
      </c>
      <c r="N60" s="130">
        <f t="shared" si="54"/>
        <v>2450204</v>
      </c>
      <c r="O60" s="134">
        <f t="shared" si="54"/>
        <v>4649167</v>
      </c>
      <c r="R60" s="124" t="s">
        <v>64</v>
      </c>
      <c r="S60" s="130">
        <v>278487</v>
      </c>
      <c r="T60" s="130">
        <v>363428</v>
      </c>
      <c r="U60" s="131">
        <f>T60/S60</f>
        <v>1.305008851400604</v>
      </c>
      <c r="V60" s="130">
        <f t="shared" si="55"/>
        <v>2728691</v>
      </c>
      <c r="W60" s="134">
        <f t="shared" si="55"/>
        <v>5012595</v>
      </c>
      <c r="Z60" s="124" t="s">
        <v>64</v>
      </c>
      <c r="AA60" s="130">
        <v>192336</v>
      </c>
      <c r="AB60" s="130">
        <v>277351</v>
      </c>
      <c r="AC60" s="131">
        <f>AB60/AA60</f>
        <v>1.4420129356958655</v>
      </c>
      <c r="AD60" s="130">
        <f t="shared" si="56"/>
        <v>2921027</v>
      </c>
      <c r="AE60" s="134">
        <f t="shared" si="56"/>
        <v>5289946</v>
      </c>
      <c r="AH60" s="124" t="s">
        <v>64</v>
      </c>
      <c r="AI60" s="130">
        <v>214916</v>
      </c>
      <c r="AJ60" s="130">
        <v>292762</v>
      </c>
      <c r="AK60" s="131">
        <f>AJ60/AI60</f>
        <v>1.3622159355282994</v>
      </c>
      <c r="AL60" s="130">
        <f t="shared" si="57"/>
        <v>3135943</v>
      </c>
      <c r="AM60" s="134">
        <f t="shared" si="57"/>
        <v>5582708</v>
      </c>
      <c r="AP60" s="124" t="s">
        <v>64</v>
      </c>
      <c r="AQ60" s="130">
        <v>330979</v>
      </c>
      <c r="AR60" s="130">
        <v>423490</v>
      </c>
      <c r="AS60" s="131">
        <f>AR60/AQ60</f>
        <v>1.2795071590644724</v>
      </c>
      <c r="AT60" s="130">
        <f t="shared" si="58"/>
        <v>3466922</v>
      </c>
      <c r="AU60" s="134">
        <f t="shared" si="58"/>
        <v>6006198</v>
      </c>
    </row>
    <row r="61" spans="2:47" ht="24.75" customHeight="1" thickBot="1">
      <c r="B61" s="125" t="s">
        <v>60</v>
      </c>
      <c r="C61" s="126">
        <f>SUM(C57:C60)</f>
        <v>1297967</v>
      </c>
      <c r="D61" s="126">
        <f>SUM(D57:D60)</f>
        <v>4253490</v>
      </c>
      <c r="E61" s="127"/>
      <c r="F61" s="127"/>
      <c r="G61" s="128"/>
      <c r="J61" s="125" t="s">
        <v>60</v>
      </c>
      <c r="K61" s="126">
        <f>SUM(K57:K60)</f>
        <v>1470496</v>
      </c>
      <c r="L61" s="126">
        <f>SUM(L57:L60)</f>
        <v>5884807</v>
      </c>
      <c r="M61" s="127"/>
      <c r="N61" s="127"/>
      <c r="O61" s="128"/>
      <c r="R61" s="125" t="s">
        <v>60</v>
      </c>
      <c r="S61" s="126">
        <f>SUM(S57:S60)</f>
        <v>1456583</v>
      </c>
      <c r="T61" s="126">
        <f>SUM(T57:T60)</f>
        <v>5129106</v>
      </c>
      <c r="U61" s="127"/>
      <c r="V61" s="127"/>
      <c r="W61" s="128"/>
      <c r="Z61" s="125" t="s">
        <v>60</v>
      </c>
      <c r="AA61" s="126">
        <f>SUM(AA57:AA60)</f>
        <v>969809</v>
      </c>
      <c r="AB61" s="126">
        <f>SUM(AB57:AB60)</f>
        <v>3897029</v>
      </c>
      <c r="AC61" s="127"/>
      <c r="AD61" s="127"/>
      <c r="AE61" s="128"/>
      <c r="AH61" s="125" t="s">
        <v>60</v>
      </c>
      <c r="AI61" s="126">
        <f>SUM(AI57:AI60)</f>
        <v>1287117</v>
      </c>
      <c r="AJ61" s="126">
        <f>SUM(AJ57:AJ60)</f>
        <v>4882006</v>
      </c>
      <c r="AK61" s="127"/>
      <c r="AL61" s="127"/>
      <c r="AM61" s="128"/>
      <c r="AP61" s="125" t="s">
        <v>60</v>
      </c>
      <c r="AQ61" s="126">
        <f>SUM(AQ57:AQ60)</f>
        <v>986050</v>
      </c>
      <c r="AR61" s="126">
        <f>SUM(AR57:AR60)</f>
        <v>3006990</v>
      </c>
      <c r="AS61" s="127"/>
      <c r="AT61" s="127"/>
      <c r="AU61" s="128"/>
    </row>
    <row r="62" spans="2:47" ht="24.75" customHeight="1" thickBot="1">
      <c r="B62" s="123" t="s">
        <v>61</v>
      </c>
      <c r="C62" s="109">
        <f>C61+AQ25</f>
        <v>16501607</v>
      </c>
      <c r="D62" s="109">
        <f>D61+AR25</f>
        <v>66081215</v>
      </c>
      <c r="E62" s="110"/>
      <c r="F62" s="110"/>
      <c r="G62" s="111"/>
      <c r="J62" s="123" t="s">
        <v>61</v>
      </c>
      <c r="K62" s="109">
        <f>K61+C62</f>
        <v>17972103</v>
      </c>
      <c r="L62" s="109">
        <f>L61+D62</f>
        <v>71966022</v>
      </c>
      <c r="M62" s="110"/>
      <c r="N62" s="110"/>
      <c r="O62" s="111"/>
      <c r="R62" s="123" t="s">
        <v>61</v>
      </c>
      <c r="S62" s="109">
        <f>S61+K62</f>
        <v>19428686</v>
      </c>
      <c r="T62" s="109">
        <f>T61+L62</f>
        <v>77095128</v>
      </c>
      <c r="U62" s="110"/>
      <c r="V62" s="110"/>
      <c r="W62" s="111"/>
      <c r="Z62" s="123" t="s">
        <v>61</v>
      </c>
      <c r="AA62" s="109">
        <f>AA61+S62</f>
        <v>20398495</v>
      </c>
      <c r="AB62" s="109">
        <f>AB61+T62</f>
        <v>80992157</v>
      </c>
      <c r="AC62" s="110"/>
      <c r="AD62" s="110"/>
      <c r="AE62" s="111"/>
      <c r="AH62" s="123" t="s">
        <v>61</v>
      </c>
      <c r="AI62" s="109">
        <f>AI61+AA62</f>
        <v>21685612</v>
      </c>
      <c r="AJ62" s="109">
        <f>AJ61+AB62</f>
        <v>85874163</v>
      </c>
      <c r="AK62" s="110"/>
      <c r="AL62" s="110"/>
      <c r="AM62" s="111"/>
      <c r="AP62" s="123" t="s">
        <v>61</v>
      </c>
      <c r="AQ62" s="109">
        <f>AQ61+AI62</f>
        <v>22671662</v>
      </c>
      <c r="AR62" s="109">
        <f>AR61+AJ62</f>
        <v>88881153</v>
      </c>
      <c r="AS62" s="110"/>
      <c r="AT62" s="110"/>
      <c r="AU62" s="111"/>
    </row>
    <row r="63" spans="2:47" ht="19.5" customHeight="1" thickBot="1">
      <c r="B63" s="63"/>
      <c r="C63" s="77"/>
      <c r="D63" s="77"/>
      <c r="E63" s="34"/>
      <c r="F63" s="34"/>
      <c r="G63" s="34"/>
      <c r="J63" s="63"/>
      <c r="K63" s="77"/>
      <c r="L63" s="77"/>
      <c r="M63" s="34"/>
      <c r="N63" s="34"/>
      <c r="O63" s="34"/>
      <c r="R63" s="63"/>
      <c r="S63" s="77"/>
      <c r="T63" s="77"/>
      <c r="U63" s="34"/>
      <c r="V63" s="34"/>
      <c r="W63" s="34"/>
      <c r="Z63" s="63"/>
      <c r="AA63" s="77"/>
      <c r="AB63" s="77"/>
      <c r="AC63" s="34"/>
      <c r="AD63" s="34"/>
      <c r="AE63" s="34"/>
      <c r="AH63" s="63"/>
      <c r="AI63" s="77"/>
      <c r="AJ63" s="77"/>
      <c r="AK63" s="34"/>
      <c r="AL63" s="34"/>
      <c r="AM63" s="34"/>
      <c r="AP63" s="63"/>
      <c r="AQ63" s="77"/>
      <c r="AR63" s="77"/>
      <c r="AS63" s="34"/>
      <c r="AT63" s="34"/>
      <c r="AU63" s="34"/>
    </row>
    <row r="64" spans="2:47" ht="15" customHeight="1">
      <c r="B64" s="118" t="s">
        <v>36</v>
      </c>
      <c r="C64" s="239" t="s">
        <v>77</v>
      </c>
      <c r="D64" s="239" t="s">
        <v>78</v>
      </c>
      <c r="E64" s="239" t="s">
        <v>31</v>
      </c>
      <c r="F64" s="113" t="s">
        <v>29</v>
      </c>
      <c r="G64" s="114" t="s">
        <v>30</v>
      </c>
      <c r="J64" s="118" t="s">
        <v>36</v>
      </c>
      <c r="K64" s="239" t="s">
        <v>77</v>
      </c>
      <c r="L64" s="239" t="s">
        <v>78</v>
      </c>
      <c r="M64" s="239" t="s">
        <v>31</v>
      </c>
      <c r="N64" s="113" t="s">
        <v>29</v>
      </c>
      <c r="O64" s="114" t="s">
        <v>30</v>
      </c>
      <c r="R64" s="118" t="s">
        <v>36</v>
      </c>
      <c r="S64" s="239" t="s">
        <v>77</v>
      </c>
      <c r="T64" s="239" t="s">
        <v>78</v>
      </c>
      <c r="U64" s="239" t="s">
        <v>31</v>
      </c>
      <c r="V64" s="113" t="s">
        <v>29</v>
      </c>
      <c r="W64" s="114" t="s">
        <v>30</v>
      </c>
      <c r="Z64" s="118" t="s">
        <v>36</v>
      </c>
      <c r="AA64" s="239" t="s">
        <v>77</v>
      </c>
      <c r="AB64" s="239" t="s">
        <v>78</v>
      </c>
      <c r="AC64" s="239" t="s">
        <v>31</v>
      </c>
      <c r="AD64" s="113" t="s">
        <v>29</v>
      </c>
      <c r="AE64" s="114" t="s">
        <v>30</v>
      </c>
      <c r="AH64" s="118" t="s">
        <v>36</v>
      </c>
      <c r="AI64" s="239" t="s">
        <v>77</v>
      </c>
      <c r="AJ64" s="239" t="s">
        <v>78</v>
      </c>
      <c r="AK64" s="239" t="s">
        <v>31</v>
      </c>
      <c r="AL64" s="113" t="s">
        <v>29</v>
      </c>
      <c r="AM64" s="114" t="s">
        <v>30</v>
      </c>
      <c r="AP64" s="118" t="s">
        <v>36</v>
      </c>
      <c r="AQ64" s="239" t="s">
        <v>77</v>
      </c>
      <c r="AR64" s="239" t="s">
        <v>78</v>
      </c>
      <c r="AS64" s="239" t="s">
        <v>31</v>
      </c>
      <c r="AT64" s="113" t="s">
        <v>29</v>
      </c>
      <c r="AU64" s="114" t="s">
        <v>30</v>
      </c>
    </row>
    <row r="65" spans="2:47" ht="15" customHeight="1">
      <c r="B65" s="115" t="s">
        <v>37</v>
      </c>
      <c r="C65" s="240"/>
      <c r="D65" s="240"/>
      <c r="E65" s="240"/>
      <c r="F65" s="119" t="s">
        <v>79</v>
      </c>
      <c r="G65" s="142" t="s">
        <v>80</v>
      </c>
      <c r="J65" s="115" t="s">
        <v>37</v>
      </c>
      <c r="K65" s="240"/>
      <c r="L65" s="240"/>
      <c r="M65" s="240"/>
      <c r="N65" s="119" t="s">
        <v>79</v>
      </c>
      <c r="O65" s="142" t="s">
        <v>80</v>
      </c>
      <c r="R65" s="115" t="s">
        <v>37</v>
      </c>
      <c r="S65" s="240"/>
      <c r="T65" s="240"/>
      <c r="U65" s="240"/>
      <c r="V65" s="119" t="s">
        <v>79</v>
      </c>
      <c r="W65" s="142" t="s">
        <v>80</v>
      </c>
      <c r="Z65" s="115" t="s">
        <v>37</v>
      </c>
      <c r="AA65" s="240"/>
      <c r="AB65" s="240"/>
      <c r="AC65" s="240"/>
      <c r="AD65" s="119" t="s">
        <v>79</v>
      </c>
      <c r="AE65" s="142" t="s">
        <v>80</v>
      </c>
      <c r="AH65" s="115" t="s">
        <v>37</v>
      </c>
      <c r="AI65" s="240"/>
      <c r="AJ65" s="240"/>
      <c r="AK65" s="240"/>
      <c r="AL65" s="119" t="s">
        <v>79</v>
      </c>
      <c r="AM65" s="142" t="s">
        <v>80</v>
      </c>
      <c r="AP65" s="115" t="s">
        <v>37</v>
      </c>
      <c r="AQ65" s="240"/>
      <c r="AR65" s="240"/>
      <c r="AS65" s="240"/>
      <c r="AT65" s="119" t="s">
        <v>79</v>
      </c>
      <c r="AU65" s="142" t="s">
        <v>80</v>
      </c>
    </row>
    <row r="66" spans="2:47" ht="19.5" customHeight="1">
      <c r="B66" s="122" t="s">
        <v>100</v>
      </c>
      <c r="C66" s="76">
        <v>32234</v>
      </c>
      <c r="D66" s="172">
        <v>1133932</v>
      </c>
      <c r="E66" s="75">
        <f aca="true" t="shared" si="59" ref="E66:E71">IF(ISERROR(D66/C66),0,D66/C66)</f>
        <v>35.178134888626914</v>
      </c>
      <c r="F66" s="76">
        <f aca="true" t="shared" si="60" ref="F66:G71">AT29+C66</f>
        <v>235572</v>
      </c>
      <c r="G66" s="129">
        <f t="shared" si="60"/>
        <v>7436520</v>
      </c>
      <c r="J66" s="122" t="s">
        <v>100</v>
      </c>
      <c r="K66" s="76">
        <v>48879</v>
      </c>
      <c r="L66" s="172">
        <v>1262337</v>
      </c>
      <c r="M66" s="75">
        <f aca="true" t="shared" si="61" ref="M66:M71">L66/K66</f>
        <v>25.825753391026822</v>
      </c>
      <c r="N66" s="76">
        <f aca="true" t="shared" si="62" ref="N66:N71">F66+K66</f>
        <v>284451</v>
      </c>
      <c r="O66" s="129">
        <f aca="true" t="shared" si="63" ref="O66:O71">G66+L66</f>
        <v>8698857</v>
      </c>
      <c r="R66" s="122" t="s">
        <v>100</v>
      </c>
      <c r="S66" s="76">
        <v>32025</v>
      </c>
      <c r="T66" s="172">
        <v>962248</v>
      </c>
      <c r="U66" s="75">
        <f aca="true" t="shared" si="64" ref="U66:U71">T66/S66</f>
        <v>30.046775956284154</v>
      </c>
      <c r="V66" s="76">
        <f aca="true" t="shared" si="65" ref="V66:V71">N66+S66</f>
        <v>316476</v>
      </c>
      <c r="W66" s="129">
        <f aca="true" t="shared" si="66" ref="W66:W71">O66+T66</f>
        <v>9661105</v>
      </c>
      <c r="Z66" s="122" t="s">
        <v>100</v>
      </c>
      <c r="AA66" s="76">
        <v>39721</v>
      </c>
      <c r="AB66" s="172">
        <v>1284419</v>
      </c>
      <c r="AC66" s="75">
        <f aca="true" t="shared" si="67" ref="AC66:AC71">AB66/AA66</f>
        <v>32.33601873064626</v>
      </c>
      <c r="AD66" s="76">
        <f aca="true" t="shared" si="68" ref="AD66:AD71">V66+AA66</f>
        <v>356197</v>
      </c>
      <c r="AE66" s="129">
        <f aca="true" t="shared" si="69" ref="AE66:AE71">W66+AB66</f>
        <v>10945524</v>
      </c>
      <c r="AH66" s="122" t="s">
        <v>100</v>
      </c>
      <c r="AI66" s="76">
        <v>34220</v>
      </c>
      <c r="AJ66" s="172">
        <v>1078069</v>
      </c>
      <c r="AK66" s="75">
        <f aca="true" t="shared" si="70" ref="AK66:AK71">AJ66/AI66</f>
        <v>31.50406195207481</v>
      </c>
      <c r="AL66" s="76">
        <f aca="true" t="shared" si="71" ref="AL66:AL71">AD66+AI66</f>
        <v>390417</v>
      </c>
      <c r="AM66" s="129">
        <f aca="true" t="shared" si="72" ref="AM66:AM71">AE66+AJ66</f>
        <v>12023593</v>
      </c>
      <c r="AP66" s="122" t="s">
        <v>100</v>
      </c>
      <c r="AQ66" s="76">
        <v>36263</v>
      </c>
      <c r="AR66" s="172">
        <v>963733</v>
      </c>
      <c r="AS66" s="75">
        <f aca="true" t="shared" si="73" ref="AS66:AS71">AR66/AQ66</f>
        <v>26.57620715329675</v>
      </c>
      <c r="AT66" s="76">
        <f aca="true" t="shared" si="74" ref="AT66:AT71">AL66+AQ66</f>
        <v>426680</v>
      </c>
      <c r="AU66" s="129">
        <f aca="true" t="shared" si="75" ref="AU66:AU71">AM66+AR66</f>
        <v>12987326</v>
      </c>
    </row>
    <row r="67" spans="2:47" ht="19.5" customHeight="1">
      <c r="B67" s="122" t="s">
        <v>101</v>
      </c>
      <c r="C67" s="76">
        <v>27541</v>
      </c>
      <c r="D67" s="76">
        <v>1288187</v>
      </c>
      <c r="E67" s="75">
        <f t="shared" si="59"/>
        <v>46.773428706292435</v>
      </c>
      <c r="F67" s="76">
        <f t="shared" si="60"/>
        <v>174400</v>
      </c>
      <c r="G67" s="129">
        <f t="shared" si="60"/>
        <v>7428291</v>
      </c>
      <c r="J67" s="122" t="s">
        <v>101</v>
      </c>
      <c r="K67" s="76">
        <v>32312</v>
      </c>
      <c r="L67" s="76">
        <v>1452469</v>
      </c>
      <c r="M67" s="75">
        <f t="shared" si="61"/>
        <v>44.95138029215152</v>
      </c>
      <c r="N67" s="76">
        <f t="shared" si="62"/>
        <v>206712</v>
      </c>
      <c r="O67" s="129">
        <f t="shared" si="63"/>
        <v>8880760</v>
      </c>
      <c r="R67" s="122" t="s">
        <v>101</v>
      </c>
      <c r="S67" s="76">
        <v>29293</v>
      </c>
      <c r="T67" s="76">
        <v>1253306</v>
      </c>
      <c r="U67" s="75">
        <f t="shared" si="64"/>
        <v>42.78517051855392</v>
      </c>
      <c r="V67" s="76">
        <f t="shared" si="65"/>
        <v>236005</v>
      </c>
      <c r="W67" s="129">
        <f t="shared" si="66"/>
        <v>10134066</v>
      </c>
      <c r="Z67" s="122" t="s">
        <v>101</v>
      </c>
      <c r="AA67" s="76">
        <v>30365</v>
      </c>
      <c r="AB67" s="76">
        <v>1385952</v>
      </c>
      <c r="AC67" s="75">
        <f t="shared" si="67"/>
        <v>45.64307590976453</v>
      </c>
      <c r="AD67" s="76">
        <f t="shared" si="68"/>
        <v>266370</v>
      </c>
      <c r="AE67" s="129">
        <f t="shared" si="69"/>
        <v>11520018</v>
      </c>
      <c r="AH67" s="122" t="s">
        <v>101</v>
      </c>
      <c r="AI67" s="76">
        <v>15563</v>
      </c>
      <c r="AJ67" s="76">
        <v>1048594</v>
      </c>
      <c r="AK67" s="75">
        <f t="shared" si="70"/>
        <v>67.37736940178628</v>
      </c>
      <c r="AL67" s="76">
        <f t="shared" si="71"/>
        <v>281933</v>
      </c>
      <c r="AM67" s="129">
        <f t="shared" si="72"/>
        <v>12568612</v>
      </c>
      <c r="AP67" s="122" t="s">
        <v>101</v>
      </c>
      <c r="AQ67" s="76">
        <v>29484</v>
      </c>
      <c r="AR67" s="76">
        <v>1272476</v>
      </c>
      <c r="AS67" s="75">
        <f t="shared" si="73"/>
        <v>43.15818749152083</v>
      </c>
      <c r="AT67" s="76">
        <f t="shared" si="74"/>
        <v>311417</v>
      </c>
      <c r="AU67" s="129">
        <f t="shared" si="75"/>
        <v>13841088</v>
      </c>
    </row>
    <row r="68" spans="2:47" ht="19.5" customHeight="1">
      <c r="B68" s="122" t="s">
        <v>96</v>
      </c>
      <c r="C68" s="76">
        <v>52895</v>
      </c>
      <c r="D68" s="76">
        <v>1550929</v>
      </c>
      <c r="E68" s="75">
        <f t="shared" si="59"/>
        <v>29.320899896020418</v>
      </c>
      <c r="F68" s="76">
        <f t="shared" si="60"/>
        <v>329515</v>
      </c>
      <c r="G68" s="129">
        <f t="shared" si="60"/>
        <v>9565577</v>
      </c>
      <c r="J68" s="122" t="s">
        <v>96</v>
      </c>
      <c r="K68" s="76">
        <v>40392</v>
      </c>
      <c r="L68" s="76">
        <v>2386649</v>
      </c>
      <c r="M68" s="75">
        <f t="shared" si="61"/>
        <v>59.08717072687661</v>
      </c>
      <c r="N68" s="76">
        <f t="shared" si="62"/>
        <v>369907</v>
      </c>
      <c r="O68" s="129">
        <f t="shared" si="63"/>
        <v>11952226</v>
      </c>
      <c r="R68" s="122" t="s">
        <v>96</v>
      </c>
      <c r="S68" s="76">
        <v>41040</v>
      </c>
      <c r="T68" s="76">
        <v>1326257</v>
      </c>
      <c r="U68" s="75">
        <f t="shared" si="64"/>
        <v>32.31620370370371</v>
      </c>
      <c r="V68" s="76">
        <f t="shared" si="65"/>
        <v>410947</v>
      </c>
      <c r="W68" s="129">
        <f t="shared" si="66"/>
        <v>13278483</v>
      </c>
      <c r="Z68" s="122" t="s">
        <v>96</v>
      </c>
      <c r="AA68" s="76">
        <v>57246</v>
      </c>
      <c r="AB68" s="76">
        <v>3646962</v>
      </c>
      <c r="AC68" s="75">
        <f t="shared" si="67"/>
        <v>63.7068441463159</v>
      </c>
      <c r="AD68" s="76">
        <f t="shared" si="68"/>
        <v>468193</v>
      </c>
      <c r="AE68" s="129">
        <f t="shared" si="69"/>
        <v>16925445</v>
      </c>
      <c r="AH68" s="122" t="s">
        <v>96</v>
      </c>
      <c r="AI68" s="76">
        <v>63181</v>
      </c>
      <c r="AJ68" s="76">
        <v>1639674</v>
      </c>
      <c r="AK68" s="75">
        <f t="shared" si="70"/>
        <v>25.952010889349648</v>
      </c>
      <c r="AL68" s="76">
        <f t="shared" si="71"/>
        <v>531374</v>
      </c>
      <c r="AM68" s="129">
        <f t="shared" si="72"/>
        <v>18565119</v>
      </c>
      <c r="AP68" s="122" t="s">
        <v>96</v>
      </c>
      <c r="AQ68" s="76">
        <v>50420</v>
      </c>
      <c r="AR68" s="76">
        <v>3134486</v>
      </c>
      <c r="AS68" s="75">
        <f t="shared" si="73"/>
        <v>62.16751289170964</v>
      </c>
      <c r="AT68" s="76">
        <f t="shared" si="74"/>
        <v>581794</v>
      </c>
      <c r="AU68" s="129">
        <f t="shared" si="75"/>
        <v>21699605</v>
      </c>
    </row>
    <row r="69" spans="2:47" ht="19.5" customHeight="1">
      <c r="B69" s="122" t="s">
        <v>58</v>
      </c>
      <c r="C69" s="76">
        <v>10812</v>
      </c>
      <c r="D69" s="76">
        <v>648323</v>
      </c>
      <c r="E69" s="75">
        <f t="shared" si="59"/>
        <v>59.96328153903071</v>
      </c>
      <c r="F69" s="76">
        <f t="shared" si="60"/>
        <v>69817</v>
      </c>
      <c r="G69" s="129">
        <f t="shared" si="60"/>
        <v>4763034</v>
      </c>
      <c r="J69" s="122" t="s">
        <v>58</v>
      </c>
      <c r="K69" s="76">
        <v>10574</v>
      </c>
      <c r="L69" s="76">
        <v>721447</v>
      </c>
      <c r="M69" s="75">
        <f t="shared" si="61"/>
        <v>68.22839039152639</v>
      </c>
      <c r="N69" s="76">
        <f t="shared" si="62"/>
        <v>80391</v>
      </c>
      <c r="O69" s="129">
        <f t="shared" si="63"/>
        <v>5484481</v>
      </c>
      <c r="R69" s="122" t="s">
        <v>58</v>
      </c>
      <c r="S69" s="76">
        <v>8059</v>
      </c>
      <c r="T69" s="76">
        <v>567997</v>
      </c>
      <c r="U69" s="75">
        <f t="shared" si="64"/>
        <v>70.47983620796624</v>
      </c>
      <c r="V69" s="76">
        <f t="shared" si="65"/>
        <v>88450</v>
      </c>
      <c r="W69" s="129">
        <f t="shared" si="66"/>
        <v>6052478</v>
      </c>
      <c r="Z69" s="122" t="s">
        <v>58</v>
      </c>
      <c r="AA69" s="76">
        <v>11703</v>
      </c>
      <c r="AB69" s="196">
        <v>827446</v>
      </c>
      <c r="AC69" s="75">
        <f t="shared" si="67"/>
        <v>70.70375117491241</v>
      </c>
      <c r="AD69" s="76">
        <f t="shared" si="68"/>
        <v>100153</v>
      </c>
      <c r="AE69" s="129">
        <f t="shared" si="69"/>
        <v>6879924</v>
      </c>
      <c r="AH69" s="122" t="s">
        <v>58</v>
      </c>
      <c r="AI69" s="76">
        <v>8776</v>
      </c>
      <c r="AJ69" s="76">
        <v>591597</v>
      </c>
      <c r="AK69" s="75">
        <f t="shared" si="70"/>
        <v>67.41077939835917</v>
      </c>
      <c r="AL69" s="76">
        <f t="shared" si="71"/>
        <v>108929</v>
      </c>
      <c r="AM69" s="129">
        <f t="shared" si="72"/>
        <v>7471521</v>
      </c>
      <c r="AP69" s="122" t="s">
        <v>58</v>
      </c>
      <c r="AQ69" s="76">
        <v>5423</v>
      </c>
      <c r="AR69" s="76">
        <v>707476</v>
      </c>
      <c r="AS69" s="75">
        <f t="shared" si="73"/>
        <v>130.45841784989858</v>
      </c>
      <c r="AT69" s="76">
        <f t="shared" si="74"/>
        <v>114352</v>
      </c>
      <c r="AU69" s="129">
        <f t="shared" si="75"/>
        <v>8178997</v>
      </c>
    </row>
    <row r="70" spans="2:47" ht="19.5" customHeight="1">
      <c r="B70" s="124" t="s">
        <v>53</v>
      </c>
      <c r="C70" s="130">
        <v>43426</v>
      </c>
      <c r="D70" s="130">
        <v>1739318</v>
      </c>
      <c r="E70" s="131">
        <f t="shared" si="59"/>
        <v>40.05245705337816</v>
      </c>
      <c r="F70" s="130">
        <f t="shared" si="60"/>
        <v>282196</v>
      </c>
      <c r="G70" s="134">
        <f t="shared" si="60"/>
        <v>10578463</v>
      </c>
      <c r="J70" s="122" t="s">
        <v>53</v>
      </c>
      <c r="K70" s="130">
        <v>45516</v>
      </c>
      <c r="L70" s="130">
        <v>1560574</v>
      </c>
      <c r="M70" s="75">
        <f t="shared" si="61"/>
        <v>34.286272958959486</v>
      </c>
      <c r="N70" s="76">
        <f t="shared" si="62"/>
        <v>327712</v>
      </c>
      <c r="O70" s="129">
        <f t="shared" si="63"/>
        <v>12139037</v>
      </c>
      <c r="R70" s="122" t="s">
        <v>53</v>
      </c>
      <c r="S70" s="130">
        <v>28746</v>
      </c>
      <c r="T70" s="130">
        <v>1167135</v>
      </c>
      <c r="U70" s="75">
        <f t="shared" si="64"/>
        <v>40.601648925067835</v>
      </c>
      <c r="V70" s="76">
        <f t="shared" si="65"/>
        <v>356458</v>
      </c>
      <c r="W70" s="129">
        <f t="shared" si="66"/>
        <v>13306172</v>
      </c>
      <c r="Z70" s="122" t="s">
        <v>53</v>
      </c>
      <c r="AA70" s="130">
        <v>47091</v>
      </c>
      <c r="AB70" s="194">
        <v>1630783</v>
      </c>
      <c r="AC70" s="75">
        <f t="shared" si="67"/>
        <v>34.63046017285681</v>
      </c>
      <c r="AD70" s="76">
        <f t="shared" si="68"/>
        <v>403549</v>
      </c>
      <c r="AE70" s="129">
        <f t="shared" si="69"/>
        <v>14936955</v>
      </c>
      <c r="AH70" s="122" t="s">
        <v>53</v>
      </c>
      <c r="AI70" s="130">
        <v>35343</v>
      </c>
      <c r="AJ70" s="130">
        <v>1483211</v>
      </c>
      <c r="AK70" s="75">
        <f t="shared" si="70"/>
        <v>41.966188495600264</v>
      </c>
      <c r="AL70" s="76">
        <f t="shared" si="71"/>
        <v>438892</v>
      </c>
      <c r="AM70" s="129">
        <f t="shared" si="72"/>
        <v>16420166</v>
      </c>
      <c r="AP70" s="122" t="s">
        <v>53</v>
      </c>
      <c r="AQ70" s="130">
        <v>31637</v>
      </c>
      <c r="AR70" s="130">
        <v>1641082</v>
      </c>
      <c r="AS70" s="75">
        <f t="shared" si="73"/>
        <v>51.87223820210513</v>
      </c>
      <c r="AT70" s="76">
        <f t="shared" si="74"/>
        <v>470529</v>
      </c>
      <c r="AU70" s="129">
        <f t="shared" si="75"/>
        <v>18061248</v>
      </c>
    </row>
    <row r="71" spans="2:47" ht="19.5" customHeight="1" thickBot="1">
      <c r="B71" s="124" t="s">
        <v>54</v>
      </c>
      <c r="C71" s="130">
        <v>42020</v>
      </c>
      <c r="D71" s="130">
        <v>1827038</v>
      </c>
      <c r="E71" s="131">
        <f t="shared" si="59"/>
        <v>43.480199904807236</v>
      </c>
      <c r="F71" s="130">
        <f t="shared" si="60"/>
        <v>239624</v>
      </c>
      <c r="G71" s="134">
        <f t="shared" si="60"/>
        <v>10195117</v>
      </c>
      <c r="J71" s="124" t="s">
        <v>54</v>
      </c>
      <c r="K71" s="100">
        <v>41513</v>
      </c>
      <c r="L71" s="100">
        <v>1705791</v>
      </c>
      <c r="M71" s="131">
        <f t="shared" si="61"/>
        <v>41.09052585936936</v>
      </c>
      <c r="N71" s="130">
        <f t="shared" si="62"/>
        <v>281137</v>
      </c>
      <c r="O71" s="134">
        <f t="shared" si="63"/>
        <v>11900908</v>
      </c>
      <c r="R71" s="124" t="s">
        <v>54</v>
      </c>
      <c r="S71" s="100">
        <v>30846</v>
      </c>
      <c r="T71" s="100">
        <v>1487414</v>
      </c>
      <c r="U71" s="131">
        <f t="shared" si="64"/>
        <v>48.22064449199248</v>
      </c>
      <c r="V71" s="130">
        <f t="shared" si="65"/>
        <v>311983</v>
      </c>
      <c r="W71" s="134">
        <f t="shared" si="66"/>
        <v>13388322</v>
      </c>
      <c r="Z71" s="124" t="s">
        <v>54</v>
      </c>
      <c r="AA71" s="130">
        <v>35738</v>
      </c>
      <c r="AB71" s="130">
        <v>1378276</v>
      </c>
      <c r="AC71" s="131">
        <f t="shared" si="67"/>
        <v>38.566120096256086</v>
      </c>
      <c r="AD71" s="130">
        <f t="shared" si="68"/>
        <v>347721</v>
      </c>
      <c r="AE71" s="134">
        <f t="shared" si="69"/>
        <v>14766598</v>
      </c>
      <c r="AH71" s="124" t="s">
        <v>54</v>
      </c>
      <c r="AI71" s="130">
        <v>26317</v>
      </c>
      <c r="AJ71" s="130">
        <v>1363696</v>
      </c>
      <c r="AK71" s="131">
        <f t="shared" si="70"/>
        <v>51.81806436903902</v>
      </c>
      <c r="AL71" s="130">
        <f t="shared" si="71"/>
        <v>374038</v>
      </c>
      <c r="AM71" s="134">
        <f t="shared" si="72"/>
        <v>16130294</v>
      </c>
      <c r="AP71" s="124" t="s">
        <v>54</v>
      </c>
      <c r="AQ71" s="130">
        <v>29580</v>
      </c>
      <c r="AR71" s="130">
        <v>1326650</v>
      </c>
      <c r="AS71" s="131">
        <f t="shared" si="73"/>
        <v>44.849560513860716</v>
      </c>
      <c r="AT71" s="130">
        <f t="shared" si="74"/>
        <v>403618</v>
      </c>
      <c r="AU71" s="134">
        <f t="shared" si="75"/>
        <v>17456944</v>
      </c>
    </row>
    <row r="72" spans="2:47" ht="24.75" customHeight="1" thickBot="1">
      <c r="B72" s="125" t="s">
        <v>60</v>
      </c>
      <c r="C72" s="126">
        <f>SUM(C66:C71)</f>
        <v>208928</v>
      </c>
      <c r="D72" s="126">
        <f>SUM(D66:D71)</f>
        <v>8187727</v>
      </c>
      <c r="E72" s="127"/>
      <c r="F72" s="127"/>
      <c r="G72" s="128"/>
      <c r="J72" s="125" t="s">
        <v>60</v>
      </c>
      <c r="K72" s="183">
        <f>SUM(K66:K71)</f>
        <v>219186</v>
      </c>
      <c r="L72" s="183">
        <f>SUM(L66:L71)</f>
        <v>9089267</v>
      </c>
      <c r="M72" s="127"/>
      <c r="N72" s="127"/>
      <c r="O72" s="128"/>
      <c r="R72" s="125" t="s">
        <v>60</v>
      </c>
      <c r="S72" s="183">
        <f>SUM(S66:S71)</f>
        <v>170009</v>
      </c>
      <c r="T72" s="183">
        <f>SUM(T66:T71)</f>
        <v>6764357</v>
      </c>
      <c r="U72" s="127"/>
      <c r="V72" s="127"/>
      <c r="W72" s="128"/>
      <c r="Z72" s="125" t="s">
        <v>60</v>
      </c>
      <c r="AA72" s="126">
        <f>SUM(AA66:AA71)</f>
        <v>221864</v>
      </c>
      <c r="AB72" s="126">
        <f>SUM(AB66:AB71)</f>
        <v>10153838</v>
      </c>
      <c r="AC72" s="127"/>
      <c r="AD72" s="127"/>
      <c r="AE72" s="128"/>
      <c r="AH72" s="125" t="s">
        <v>60</v>
      </c>
      <c r="AI72" s="126">
        <f>SUM(AI66:AI71)</f>
        <v>183400</v>
      </c>
      <c r="AJ72" s="126">
        <f>SUM(AJ66:AJ71)</f>
        <v>7204841</v>
      </c>
      <c r="AK72" s="127"/>
      <c r="AL72" s="127"/>
      <c r="AM72" s="128"/>
      <c r="AP72" s="125" t="s">
        <v>60</v>
      </c>
      <c r="AQ72" s="126">
        <f>SUM(AQ66:AQ71)</f>
        <v>182807</v>
      </c>
      <c r="AR72" s="126">
        <f>SUM(AR66:AR71)</f>
        <v>9045903</v>
      </c>
      <c r="AS72" s="127"/>
      <c r="AT72" s="127"/>
      <c r="AU72" s="128"/>
    </row>
    <row r="73" spans="2:47" ht="24.75" customHeight="1" thickBot="1">
      <c r="B73" s="123" t="s">
        <v>61</v>
      </c>
      <c r="C73" s="109">
        <f>C72+AQ36</f>
        <v>1331124</v>
      </c>
      <c r="D73" s="109">
        <f>D72+AR36</f>
        <v>49967002</v>
      </c>
      <c r="E73" s="110"/>
      <c r="F73" s="110"/>
      <c r="G73" s="111"/>
      <c r="J73" s="123" t="s">
        <v>61</v>
      </c>
      <c r="K73" s="109">
        <f>K72+C73</f>
        <v>1550310</v>
      </c>
      <c r="L73" s="109">
        <f>L72+D73</f>
        <v>59056269</v>
      </c>
      <c r="M73" s="110"/>
      <c r="N73" s="110"/>
      <c r="O73" s="111"/>
      <c r="R73" s="123" t="s">
        <v>61</v>
      </c>
      <c r="S73" s="109">
        <f>S72+K73</f>
        <v>1720319</v>
      </c>
      <c r="T73" s="109">
        <f>T72+L73</f>
        <v>65820626</v>
      </c>
      <c r="U73" s="110"/>
      <c r="V73" s="110"/>
      <c r="W73" s="111"/>
      <c r="Z73" s="123" t="s">
        <v>61</v>
      </c>
      <c r="AA73" s="109">
        <f>AA72+S73</f>
        <v>1942183</v>
      </c>
      <c r="AB73" s="109">
        <f>AB72+T73</f>
        <v>75974464</v>
      </c>
      <c r="AC73" s="110"/>
      <c r="AD73" s="110"/>
      <c r="AE73" s="111"/>
      <c r="AH73" s="123" t="s">
        <v>61</v>
      </c>
      <c r="AI73" s="109">
        <f>AI72+AA73</f>
        <v>2125583</v>
      </c>
      <c r="AJ73" s="109">
        <f>AJ72+AB73</f>
        <v>83179305</v>
      </c>
      <c r="AK73" s="110"/>
      <c r="AL73" s="110"/>
      <c r="AM73" s="111"/>
      <c r="AP73" s="123" t="s">
        <v>61</v>
      </c>
      <c r="AQ73" s="109">
        <f>AQ72+AI73</f>
        <v>2308390</v>
      </c>
      <c r="AR73" s="109">
        <f>AR72+AJ73</f>
        <v>92225208</v>
      </c>
      <c r="AS73" s="110"/>
      <c r="AT73" s="110"/>
      <c r="AU73" s="111"/>
    </row>
    <row r="74" ht="16.5" customHeight="1"/>
    <row r="75" ht="20.25" customHeight="1"/>
    <row r="76" spans="1:7" ht="20.25" customHeight="1">
      <c r="A76" s="140"/>
      <c r="B76" s="64"/>
      <c r="C76" s="84"/>
      <c r="D76" s="84"/>
      <c r="E76" s="84"/>
      <c r="F76" s="84"/>
      <c r="G76" s="84"/>
    </row>
    <row r="77" spans="1:7" ht="16.5" customHeight="1">
      <c r="A77" s="140"/>
      <c r="B77" s="84"/>
      <c r="C77" s="84"/>
      <c r="D77" s="84"/>
      <c r="E77" s="84"/>
      <c r="F77" s="84"/>
      <c r="G77" s="84"/>
    </row>
    <row r="78" spans="1:7" ht="16.5" customHeight="1">
      <c r="A78" s="140"/>
      <c r="B78" s="84"/>
      <c r="C78" s="84"/>
      <c r="D78" s="84"/>
      <c r="E78" s="84"/>
      <c r="F78" s="84"/>
      <c r="G78" s="84"/>
    </row>
    <row r="79" spans="1:7" ht="16.5" customHeight="1">
      <c r="A79" s="140"/>
      <c r="B79" s="84"/>
      <c r="C79" s="84"/>
      <c r="D79" s="84"/>
      <c r="E79" s="84"/>
      <c r="F79" s="84"/>
      <c r="G79" s="84"/>
    </row>
    <row r="80" spans="1:7" ht="16.5" customHeight="1">
      <c r="A80" s="140"/>
      <c r="B80" s="84"/>
      <c r="C80" s="84"/>
      <c r="D80" s="84"/>
      <c r="E80" s="84"/>
      <c r="F80" s="84"/>
      <c r="G80" s="84"/>
    </row>
    <row r="81" spans="1:7" ht="16.5" customHeight="1">
      <c r="A81" s="140"/>
      <c r="B81" s="84"/>
      <c r="C81" s="84"/>
      <c r="D81" s="84"/>
      <c r="E81" s="84"/>
      <c r="F81" s="84"/>
      <c r="G81" s="84"/>
    </row>
    <row r="82" spans="1:7" ht="16.5" customHeight="1">
      <c r="A82" s="140"/>
      <c r="B82" s="84"/>
      <c r="C82" s="84"/>
      <c r="D82" s="84"/>
      <c r="E82" s="84"/>
      <c r="F82" s="84"/>
      <c r="G82" s="84"/>
    </row>
    <row r="83" spans="1:7" ht="16.5" customHeight="1">
      <c r="A83" s="140"/>
      <c r="B83" s="84"/>
      <c r="C83" s="84"/>
      <c r="D83" s="84"/>
      <c r="E83" s="84"/>
      <c r="F83" s="84"/>
      <c r="G83" s="84"/>
    </row>
    <row r="84" spans="1:7" ht="16.5" customHeight="1">
      <c r="A84" s="140"/>
      <c r="B84" s="84"/>
      <c r="C84" s="84"/>
      <c r="D84" s="84"/>
      <c r="E84" s="84"/>
      <c r="F84" s="84"/>
      <c r="G84" s="84"/>
    </row>
    <row r="85" spans="1:7" ht="16.5" customHeight="1">
      <c r="A85" s="140"/>
      <c r="B85" s="84"/>
      <c r="C85" s="84"/>
      <c r="D85" s="84"/>
      <c r="E85" s="84"/>
      <c r="F85" s="84"/>
      <c r="G85" s="84"/>
    </row>
    <row r="86" spans="1:7" ht="16.5" customHeight="1">
      <c r="A86" s="140"/>
      <c r="B86" s="84"/>
      <c r="C86" s="84"/>
      <c r="D86" s="84"/>
      <c r="E86" s="84"/>
      <c r="F86" s="84"/>
      <c r="G86" s="84"/>
    </row>
    <row r="87" spans="1:7" ht="16.5" customHeight="1">
      <c r="A87" s="140"/>
      <c r="B87" s="84"/>
      <c r="C87" s="84"/>
      <c r="D87" s="84"/>
      <c r="E87" s="84"/>
      <c r="F87" s="84"/>
      <c r="G87" s="84"/>
    </row>
    <row r="88" spans="1:7" ht="16.5" customHeight="1">
      <c r="A88" s="140"/>
      <c r="B88" s="84"/>
      <c r="C88" s="84"/>
      <c r="D88" s="84"/>
      <c r="E88" s="84"/>
      <c r="F88" s="84"/>
      <c r="G88" s="84"/>
    </row>
    <row r="89" spans="1:7" ht="16.5" customHeight="1">
      <c r="A89" s="140"/>
      <c r="B89" s="84"/>
      <c r="C89" s="84"/>
      <c r="D89" s="84"/>
      <c r="E89" s="84"/>
      <c r="F89" s="84"/>
      <c r="G89" s="84"/>
    </row>
    <row r="90" spans="1:7" ht="16.5" customHeight="1">
      <c r="A90" s="140"/>
      <c r="B90" s="84"/>
      <c r="C90" s="84"/>
      <c r="D90" s="84"/>
      <c r="E90" s="84"/>
      <c r="F90" s="84"/>
      <c r="G90" s="84"/>
    </row>
    <row r="91" spans="1:7" ht="16.5" customHeight="1">
      <c r="A91" s="140"/>
      <c r="B91" s="84"/>
      <c r="C91" s="84"/>
      <c r="D91" s="84"/>
      <c r="E91" s="84"/>
      <c r="F91" s="84"/>
      <c r="G91" s="84"/>
    </row>
    <row r="92" spans="1:7" ht="16.5" customHeight="1">
      <c r="A92" s="140"/>
      <c r="B92" s="84"/>
      <c r="C92" s="84"/>
      <c r="D92" s="84"/>
      <c r="E92" s="84"/>
      <c r="F92" s="84"/>
      <c r="G92" s="84"/>
    </row>
    <row r="93" spans="1:7" ht="16.5" customHeight="1">
      <c r="A93" s="140"/>
      <c r="B93" s="84"/>
      <c r="C93" s="84"/>
      <c r="D93" s="84"/>
      <c r="E93" s="84"/>
      <c r="F93" s="84"/>
      <c r="G93" s="84"/>
    </row>
    <row r="94" spans="1:7" ht="16.5" customHeight="1">
      <c r="A94" s="140"/>
      <c r="B94" s="84"/>
      <c r="C94" s="84"/>
      <c r="D94" s="84"/>
      <c r="E94" s="84"/>
      <c r="F94" s="84"/>
      <c r="G94" s="84"/>
    </row>
    <row r="95" spans="1:7" ht="16.5" customHeight="1">
      <c r="A95" s="140"/>
      <c r="B95" s="84"/>
      <c r="C95" s="84"/>
      <c r="D95" s="84"/>
      <c r="E95" s="84"/>
      <c r="F95" s="84"/>
      <c r="G95" s="84"/>
    </row>
    <row r="96" spans="1:7" ht="16.5" customHeight="1">
      <c r="A96" s="140"/>
      <c r="B96" s="84"/>
      <c r="C96" s="84"/>
      <c r="D96" s="84"/>
      <c r="E96" s="84"/>
      <c r="F96" s="84"/>
      <c r="G96" s="84"/>
    </row>
    <row r="97" spans="1:7" ht="16.5" customHeight="1">
      <c r="A97" s="140"/>
      <c r="B97" s="84"/>
      <c r="C97" s="84"/>
      <c r="D97" s="84"/>
      <c r="E97" s="84"/>
      <c r="F97" s="84"/>
      <c r="G97" s="84"/>
    </row>
    <row r="98" spans="1:41" s="83" customFormat="1" ht="16.5" customHeight="1">
      <c r="A98" s="140"/>
      <c r="B98" s="84"/>
      <c r="C98" s="84"/>
      <c r="D98" s="84"/>
      <c r="E98" s="84"/>
      <c r="F98" s="84"/>
      <c r="G98" s="84"/>
      <c r="H98" s="141"/>
      <c r="I98" s="141"/>
      <c r="P98" s="141"/>
      <c r="Q98" s="141"/>
      <c r="X98" s="141"/>
      <c r="Y98" s="141"/>
      <c r="AF98" s="141"/>
      <c r="AG98" s="141"/>
      <c r="AN98" s="141"/>
      <c r="AO98" s="141"/>
    </row>
    <row r="99" spans="1:41" s="83" customFormat="1" ht="16.5" customHeight="1">
      <c r="A99" s="140"/>
      <c r="B99" s="84"/>
      <c r="C99" s="84"/>
      <c r="D99" s="84"/>
      <c r="E99" s="84"/>
      <c r="F99" s="84"/>
      <c r="G99" s="84"/>
      <c r="H99" s="141"/>
      <c r="I99" s="141"/>
      <c r="P99" s="141"/>
      <c r="Q99" s="141"/>
      <c r="X99" s="141"/>
      <c r="Y99" s="141"/>
      <c r="AF99" s="141"/>
      <c r="AG99" s="141"/>
      <c r="AN99" s="141"/>
      <c r="AO99" s="141"/>
    </row>
    <row r="100" spans="1:41" s="83" customFormat="1" ht="16.5" customHeight="1">
      <c r="A100" s="140"/>
      <c r="B100" s="84"/>
      <c r="C100" s="84"/>
      <c r="D100" s="84"/>
      <c r="E100" s="84"/>
      <c r="F100" s="84"/>
      <c r="G100" s="84"/>
      <c r="H100" s="141"/>
      <c r="I100" s="141"/>
      <c r="P100" s="141"/>
      <c r="Q100" s="141"/>
      <c r="X100" s="141"/>
      <c r="Y100" s="141"/>
      <c r="AF100" s="141"/>
      <c r="AG100" s="141"/>
      <c r="AN100" s="141"/>
      <c r="AO100" s="141"/>
    </row>
    <row r="101" spans="1:41" s="83" customFormat="1" ht="17.25" customHeight="1">
      <c r="A101" s="140"/>
      <c r="B101" s="84"/>
      <c r="C101" s="84"/>
      <c r="D101" s="84"/>
      <c r="E101" s="84"/>
      <c r="F101" s="84"/>
      <c r="G101" s="84"/>
      <c r="H101" s="141"/>
      <c r="I101" s="141"/>
      <c r="P101" s="141"/>
      <c r="Q101" s="141"/>
      <c r="X101" s="141"/>
      <c r="Y101" s="141"/>
      <c r="AF101" s="141"/>
      <c r="AG101" s="141"/>
      <c r="AN101" s="141"/>
      <c r="AO101" s="141"/>
    </row>
    <row r="102" spans="1:7" ht="13.5">
      <c r="A102" s="140"/>
      <c r="B102" s="84"/>
      <c r="C102" s="84"/>
      <c r="D102" s="84"/>
      <c r="E102" s="84"/>
      <c r="F102" s="84"/>
      <c r="G102" s="84"/>
    </row>
    <row r="103" spans="1:7" ht="13.5">
      <c r="A103" s="140"/>
      <c r="B103" s="84"/>
      <c r="C103" s="84"/>
      <c r="D103" s="84"/>
      <c r="E103" s="84"/>
      <c r="F103" s="84"/>
      <c r="G103" s="84"/>
    </row>
    <row r="104" spans="1:7" ht="13.5">
      <c r="A104" s="140"/>
      <c r="B104" s="84"/>
      <c r="C104" s="84"/>
      <c r="D104" s="84"/>
      <c r="E104" s="84"/>
      <c r="F104" s="84"/>
      <c r="G104" s="84"/>
    </row>
    <row r="105" spans="1:7" ht="13.5">
      <c r="A105" s="140"/>
      <c r="B105" s="84"/>
      <c r="C105" s="84"/>
      <c r="D105" s="84"/>
      <c r="E105" s="84"/>
      <c r="F105" s="84"/>
      <c r="G105" s="84"/>
    </row>
    <row r="106" spans="1:7" ht="13.5">
      <c r="A106" s="140"/>
      <c r="B106" s="84"/>
      <c r="C106" s="84"/>
      <c r="D106" s="84"/>
      <c r="E106" s="84"/>
      <c r="F106" s="84"/>
      <c r="G106" s="84"/>
    </row>
    <row r="107" spans="1:7" ht="13.5">
      <c r="A107" s="140"/>
      <c r="B107" s="84"/>
      <c r="C107" s="84"/>
      <c r="D107" s="84"/>
      <c r="E107" s="84"/>
      <c r="F107" s="84"/>
      <c r="G107" s="84"/>
    </row>
    <row r="108" spans="1:7" ht="13.5">
      <c r="A108" s="140"/>
      <c r="B108" s="84"/>
      <c r="C108" s="84"/>
      <c r="D108" s="84"/>
      <c r="E108" s="84"/>
      <c r="F108" s="84"/>
      <c r="G108" s="84"/>
    </row>
    <row r="109" spans="1:7" ht="13.5">
      <c r="A109" s="140"/>
      <c r="B109" s="84"/>
      <c r="C109" s="84"/>
      <c r="D109" s="84"/>
      <c r="E109" s="84"/>
      <c r="F109" s="84"/>
      <c r="G109" s="84"/>
    </row>
    <row r="110" spans="1:7" ht="13.5">
      <c r="A110" s="140"/>
      <c r="B110" s="84"/>
      <c r="C110" s="84"/>
      <c r="D110" s="84"/>
      <c r="E110" s="84"/>
      <c r="F110" s="84"/>
      <c r="G110" s="84"/>
    </row>
    <row r="111" spans="1:7" ht="13.5">
      <c r="A111" s="140"/>
      <c r="B111" s="84"/>
      <c r="C111" s="84"/>
      <c r="D111" s="84"/>
      <c r="E111" s="84"/>
      <c r="F111" s="84"/>
      <c r="G111" s="84"/>
    </row>
    <row r="112" spans="1:7" ht="13.5">
      <c r="A112" s="140"/>
      <c r="B112" s="84"/>
      <c r="C112" s="84"/>
      <c r="D112" s="84"/>
      <c r="E112" s="84"/>
      <c r="F112" s="84"/>
      <c r="G112" s="84"/>
    </row>
    <row r="113" spans="1:7" ht="13.5">
      <c r="A113" s="140"/>
      <c r="B113" s="84"/>
      <c r="C113" s="84"/>
      <c r="D113" s="84"/>
      <c r="E113" s="84"/>
      <c r="F113" s="84"/>
      <c r="G113" s="84"/>
    </row>
    <row r="114" spans="1:7" ht="13.5">
      <c r="A114" s="140"/>
      <c r="B114" s="84"/>
      <c r="C114" s="84"/>
      <c r="D114" s="84"/>
      <c r="E114" s="84"/>
      <c r="F114" s="84"/>
      <c r="G114" s="84"/>
    </row>
  </sheetData>
  <sheetProtection/>
  <mergeCells count="120">
    <mergeCell ref="AA27:AA28"/>
    <mergeCell ref="AB27:AB28"/>
    <mergeCell ref="AC27:AC28"/>
    <mergeCell ref="S27:S28"/>
    <mergeCell ref="T27:T28"/>
    <mergeCell ref="U27:U28"/>
    <mergeCell ref="Z1:AE1"/>
    <mergeCell ref="AA2:AA3"/>
    <mergeCell ref="AB2:AB3"/>
    <mergeCell ref="AC2:AC3"/>
    <mergeCell ref="AA18:AA19"/>
    <mergeCell ref="AB18:AB19"/>
    <mergeCell ref="AC18:AC19"/>
    <mergeCell ref="K27:K28"/>
    <mergeCell ref="L27:L28"/>
    <mergeCell ref="M27:M28"/>
    <mergeCell ref="R1:W1"/>
    <mergeCell ref="S2:S3"/>
    <mergeCell ref="T2:T3"/>
    <mergeCell ref="U2:U3"/>
    <mergeCell ref="S18:S19"/>
    <mergeCell ref="T18:T19"/>
    <mergeCell ref="U18:U19"/>
    <mergeCell ref="C27:C28"/>
    <mergeCell ref="D27:D28"/>
    <mergeCell ref="E27:E28"/>
    <mergeCell ref="J1:O1"/>
    <mergeCell ref="K2:K3"/>
    <mergeCell ref="L2:L3"/>
    <mergeCell ref="M2:M3"/>
    <mergeCell ref="K18:K19"/>
    <mergeCell ref="L18:L19"/>
    <mergeCell ref="M18:M19"/>
    <mergeCell ref="B1:G1"/>
    <mergeCell ref="C2:C3"/>
    <mergeCell ref="D2:D3"/>
    <mergeCell ref="E2:E3"/>
    <mergeCell ref="C18:C19"/>
    <mergeCell ref="D18:D19"/>
    <mergeCell ref="E18:E19"/>
    <mergeCell ref="AJ27:AJ28"/>
    <mergeCell ref="AK27:AK28"/>
    <mergeCell ref="AH1:AM1"/>
    <mergeCell ref="AI2:AI3"/>
    <mergeCell ref="AJ2:AJ3"/>
    <mergeCell ref="AK2:AK3"/>
    <mergeCell ref="AS18:AS19"/>
    <mergeCell ref="AQ27:AQ28"/>
    <mergeCell ref="AR27:AR28"/>
    <mergeCell ref="AS27:AS28"/>
    <mergeCell ref="AP1:AU1"/>
    <mergeCell ref="AQ2:AQ3"/>
    <mergeCell ref="AR2:AR3"/>
    <mergeCell ref="AS2:AS3"/>
    <mergeCell ref="B38:G38"/>
    <mergeCell ref="J38:O38"/>
    <mergeCell ref="R38:W38"/>
    <mergeCell ref="Z38:AE38"/>
    <mergeCell ref="AQ18:AQ19"/>
    <mergeCell ref="AR18:AR19"/>
    <mergeCell ref="AI18:AI19"/>
    <mergeCell ref="AJ18:AJ19"/>
    <mergeCell ref="AK18:AK19"/>
    <mergeCell ref="AI27:AI28"/>
    <mergeCell ref="AH38:AM38"/>
    <mergeCell ref="AP38:AU38"/>
    <mergeCell ref="C39:C40"/>
    <mergeCell ref="D39:D40"/>
    <mergeCell ref="E39:E40"/>
    <mergeCell ref="K39:K40"/>
    <mergeCell ref="L39:L40"/>
    <mergeCell ref="M39:M40"/>
    <mergeCell ref="S39:S40"/>
    <mergeCell ref="T39:T40"/>
    <mergeCell ref="AI39:AI40"/>
    <mergeCell ref="AJ39:AJ40"/>
    <mergeCell ref="AK39:AK40"/>
    <mergeCell ref="AQ39:AQ40"/>
    <mergeCell ref="U39:U40"/>
    <mergeCell ref="AA39:AA40"/>
    <mergeCell ref="AB39:AB40"/>
    <mergeCell ref="AC39:AC40"/>
    <mergeCell ref="AR39:AR40"/>
    <mergeCell ref="AS39:AS40"/>
    <mergeCell ref="C55:C56"/>
    <mergeCell ref="D55:D56"/>
    <mergeCell ref="E55:E56"/>
    <mergeCell ref="K55:K56"/>
    <mergeCell ref="L55:L56"/>
    <mergeCell ref="M55:M56"/>
    <mergeCell ref="S55:S56"/>
    <mergeCell ref="T55:T56"/>
    <mergeCell ref="AI55:AI56"/>
    <mergeCell ref="AJ55:AJ56"/>
    <mergeCell ref="AK55:AK56"/>
    <mergeCell ref="AQ55:AQ56"/>
    <mergeCell ref="U55:U56"/>
    <mergeCell ref="AA55:AA56"/>
    <mergeCell ref="AB55:AB56"/>
    <mergeCell ref="AC55:AC56"/>
    <mergeCell ref="AK64:AK65"/>
    <mergeCell ref="AQ64:AQ65"/>
    <mergeCell ref="C64:C65"/>
    <mergeCell ref="D64:D65"/>
    <mergeCell ref="E64:E65"/>
    <mergeCell ref="K64:K65"/>
    <mergeCell ref="L64:L65"/>
    <mergeCell ref="M64:M65"/>
    <mergeCell ref="S64:S65"/>
    <mergeCell ref="T64:T65"/>
    <mergeCell ref="U64:U65"/>
    <mergeCell ref="AA64:AA65"/>
    <mergeCell ref="AB64:AB65"/>
    <mergeCell ref="AC64:AC65"/>
    <mergeCell ref="AR55:AR56"/>
    <mergeCell ref="AS55:AS56"/>
    <mergeCell ref="AR64:AR65"/>
    <mergeCell ref="AS64:AS65"/>
    <mergeCell ref="AI64:AI65"/>
    <mergeCell ref="AJ64:AJ6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2019-01-30T05:55:59Z</cp:lastPrinted>
  <dcterms:created xsi:type="dcterms:W3CDTF">2000-01-06T01:41:49Z</dcterms:created>
  <dcterms:modified xsi:type="dcterms:W3CDTF">2019-01-30T07:20:24Z</dcterms:modified>
  <cp:category/>
  <cp:version/>
  <cp:contentType/>
  <cp:contentStatus/>
</cp:coreProperties>
</file>